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drawings/drawing2.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20" yWindow="45" windowWidth="15180" windowHeight="8580" activeTab="0"/>
  </bookViews>
  <sheets>
    <sheet name="Info und Anleitung" sheetId="1" r:id="rId1"/>
    <sheet name="Adressen" sheetId="2" r:id="rId2"/>
    <sheet name="Muster" sheetId="3" r:id="rId3"/>
    <sheet name="Grunddaten" sheetId="4" r:id="rId4"/>
    <sheet name="Beispiel_Kürzungswiderspruch" sheetId="5" r:id="rId5"/>
    <sheet name="Beispiel_Geburtstagsgrüße" sheetId="6" r:id="rId6"/>
    <sheet name="Beispiel_Werbematerial" sheetId="7" r:id="rId7"/>
    <sheet name="Journal" sheetId="8" r:id="rId8"/>
    <sheet name="Schriftwechsel_Blanko" sheetId="9" r:id="rId9"/>
  </sheets>
  <definedNames>
    <definedName name="_xlnm._FilterDatabase" localSheetId="1" hidden="1">'Adressen'!$A$1:$T$1</definedName>
    <definedName name="_xlnm.Print_Area" localSheetId="5">'Beispiel_Geburtstagsgrüße'!$E:$O</definedName>
    <definedName name="_xlnm.Print_Area" localSheetId="4">'Beispiel_Kürzungswiderspruch'!$E:$O</definedName>
    <definedName name="_xlnm.Print_Area" localSheetId="6">'Beispiel_Werbematerial'!$E$1:$O$59</definedName>
    <definedName name="_xlnm.Print_Area" localSheetId="0">'Info und Anleitung'!$B:$B</definedName>
    <definedName name="_xlnm.Print_Area" localSheetId="2">'Muster'!$E:$O</definedName>
    <definedName name="_xlnm.Print_Area" localSheetId="8">'Schriftwechsel_Blanko'!$E:$O</definedName>
  </definedNames>
  <calcPr fullCalcOnLoad="1"/>
</workbook>
</file>

<file path=xl/comments1.xml><?xml version="1.0" encoding="utf-8"?>
<comments xmlns="http://schemas.openxmlformats.org/spreadsheetml/2006/main">
  <authors>
    <author>Dirk</author>
  </authors>
  <commentList>
    <comment ref="B64" authorId="0">
      <text>
        <r>
          <rPr>
            <b/>
            <sz val="8"/>
            <rFont val="Tahoma"/>
            <family val="0"/>
          </rPr>
          <t xml:space="preserve">Dirk Swiekowski:
Anmerkung für Excel-Anfänger: 
Tabelle kopieren: Wie wird´s gemacht?
Es gibt mehrere Möglichkeiten, alle sind  "Sekundensache":
- Über das Menü: "Bearbeiten_Blatt verschieben/kopieren ..."
- per Tastatur-Shortcut: ALT_B, ALT_T ...
- Mit der Maus: Die Tabelle mit der linken Maustatste unten im Register anklicken, Maustaste gedrückt lassen, gleichzeitig die STRG(CTRL)-Taste drücken und die Tabelle mit der Maus an die gewünschte Stelle im Excel-Register ziehen bzw. kopieren.
</t>
        </r>
        <r>
          <rPr>
            <sz val="8"/>
            <rFont val="Tahoma"/>
            <family val="0"/>
          </rPr>
          <t xml:space="preserve">
</t>
        </r>
      </text>
    </comment>
  </commentList>
</comments>
</file>

<file path=xl/comments2.xml><?xml version="1.0" encoding="utf-8"?>
<comments xmlns="http://schemas.openxmlformats.org/spreadsheetml/2006/main">
  <authors>
    <author>Dirk</author>
  </authors>
  <commentList>
    <comment ref="A1" authorId="0">
      <text>
        <r>
          <rPr>
            <sz val="8"/>
            <rFont val="Tahoma"/>
            <family val="2"/>
          </rPr>
          <t>Dirk Swierkowski:</t>
        </r>
        <r>
          <rPr>
            <b/>
            <sz val="8"/>
            <rFont val="Tahoma"/>
            <family val="0"/>
          </rPr>
          <t xml:space="preserve">
</t>
        </r>
        <r>
          <rPr>
            <b/>
            <sz val="8"/>
            <rFont val="Tahoma"/>
            <family val="2"/>
          </rPr>
          <t>Für den Index gibt es keine Formvorschriften.</t>
        </r>
        <r>
          <rPr>
            <sz val="8"/>
            <rFont val="Tahoma"/>
            <family val="2"/>
          </rPr>
          <t xml:space="preserve">
Es kann eine fortlaufende Zahl, eine Kundennummer, der Name selbst, ein Kürzel usw. verwendet werden. 
</t>
        </r>
        <r>
          <rPr>
            <b/>
            <sz val="8"/>
            <rFont val="Tahoma"/>
            <family val="2"/>
          </rPr>
          <t>Die Zelle darf jedoch nicht leer bleiben und derselbe Index darf nicht mehrmals vorkommen.</t>
        </r>
        <r>
          <rPr>
            <sz val="8"/>
            <rFont val="Tahoma"/>
            <family val="2"/>
          </rPr>
          <t xml:space="preserve">
</t>
        </r>
      </text>
    </comment>
    <comment ref="B1" authorId="0">
      <text>
        <r>
          <rPr>
            <sz val="8"/>
            <rFont val="Tahoma"/>
            <family val="2"/>
          </rPr>
          <t>Dirk Swierkowski:</t>
        </r>
        <r>
          <rPr>
            <b/>
            <sz val="8"/>
            <rFont val="Tahoma"/>
            <family val="0"/>
          </rPr>
          <t xml:space="preserve">
Die notwendigen Adreßeinträge dürften selbsterklärend sein, die folgenden Anmerkungen daher nur der Vollständigkeit halber: 
</t>
        </r>
        <r>
          <rPr>
            <sz val="8"/>
            <rFont val="Tahoma"/>
            <family val="2"/>
          </rPr>
          <t xml:space="preserve">Das Adreßschema orientiert sich an der DIN 676 (Version 2005). Insgesamt stehen 6 Adreßzeilen zur Verfügung.
Das Beispielschema ("Firma, Firmenzusatz, zu Händen, Straße, Ort, Land") kann frei abgewandelt werden (z.B.: "Anrede, Firma, zu Händen, Straße, Ort, Land" oder ganz allgemein "Adreßzeile 1 bis 6") .
Im Einzelfall nicht benötigte Spalten können problemlos leergelassen werden. Selbst Anschriften mit nur einer Zeile sind möglich.
In den Schriftwechseltabellen ergibt sich in jedem Fall eine normgerechte Anschrift (ohne Leerzeilen).
Auf eine datenbankorientierte Aufteilung einzelner Adreßbestandteile (z.B.: Landeskürzel, PLZ, Ort) wurde verzichtet, da diese bei händischem Ausfüllen hinderlich wäre. Excel bietet im übrigen effektive Möglichkeiten, eventuell vorhandene Adreßdatenbanken/-tabellen hier schlüssig einzubinden. Der Autor gibt Ihnen in Zweifelsfällen gerne Tips hierzu. 
</t>
        </r>
        <r>
          <rPr>
            <b/>
            <sz val="8"/>
            <rFont val="Tahoma"/>
            <family val="0"/>
          </rPr>
          <t xml:space="preserve">
 </t>
        </r>
        <r>
          <rPr>
            <sz val="8"/>
            <rFont val="Tahoma"/>
            <family val="0"/>
          </rPr>
          <t xml:space="preserve">
</t>
        </r>
      </text>
    </comment>
    <comment ref="H1" authorId="0">
      <text>
        <r>
          <rPr>
            <sz val="8"/>
            <rFont val="Tahoma"/>
            <family val="2"/>
          </rPr>
          <t>Dirk Swierkowski:
Die ausgewählten Adressen werden im Seriendruck verwendet.</t>
        </r>
        <r>
          <rPr>
            <b/>
            <sz val="8"/>
            <rFont val="Tahoma"/>
            <family val="0"/>
          </rPr>
          <t xml:space="preserve">
</t>
        </r>
        <r>
          <rPr>
            <sz val="8"/>
            <rFont val="Tahoma"/>
            <family val="2"/>
          </rPr>
          <t>Anstelle des x ist übrigens auch jeder andere Eintrag zur Serienbriefauswahl zulässig.</t>
        </r>
        <r>
          <rPr>
            <sz val="8"/>
            <rFont val="Tahoma"/>
            <family val="0"/>
          </rPr>
          <t xml:space="preserve">
</t>
        </r>
      </text>
    </comment>
    <comment ref="I1" authorId="0">
      <text>
        <r>
          <rPr>
            <sz val="8"/>
            <rFont val="Tahoma"/>
            <family val="2"/>
          </rPr>
          <t xml:space="preserve">Dirk Swierkowski:
</t>
        </r>
        <r>
          <rPr>
            <b/>
            <sz val="8"/>
            <rFont val="Tahoma"/>
            <family val="2"/>
          </rPr>
          <t>Die Ansprache muß nur eingetragen werden, wenn hier eine Individualisierung nötig ist.</t>
        </r>
        <r>
          <rPr>
            <sz val="8"/>
            <rFont val="Tahoma"/>
            <family val="2"/>
          </rPr>
          <t xml:space="preserve">
Eine allgemeine Ansprache kann natürlich auch direkt in der Schriftwechseltabelle eingetragen werden.</t>
        </r>
        <r>
          <rPr>
            <sz val="8"/>
            <rFont val="Tahoma"/>
            <family val="0"/>
          </rPr>
          <t xml:space="preserve">
</t>
        </r>
      </text>
    </comment>
    <comment ref="K1" authorId="0">
      <text>
        <r>
          <rPr>
            <sz val="8"/>
            <rFont val="Tahoma"/>
            <family val="2"/>
          </rPr>
          <t xml:space="preserve">Dirk Swierkowski:
</t>
        </r>
        <r>
          <rPr>
            <b/>
            <sz val="8"/>
            <rFont val="Tahoma"/>
            <family val="2"/>
          </rPr>
          <t>Ab hier steht Ihnen das Ausfüllen völlig frei.
Sie können auch weitere Datenspalten hinzufügen oder vorhande Beispielspalten umbenennen.</t>
        </r>
        <r>
          <rPr>
            <sz val="8"/>
            <rFont val="Tahoma"/>
            <family val="2"/>
          </rPr>
          <t xml:space="preserve">
Denkbar wäre es z.B., einen Serienbrief zu erstellen, in dem ausgewählte Daten aufgeführt sind und um Bestätigung bzw. Aktualisierung gebeten wird.
</t>
        </r>
        <r>
          <rPr>
            <sz val="8"/>
            <rFont val="Tahoma"/>
            <family val="0"/>
          </rPr>
          <t xml:space="preserve">
</t>
        </r>
      </text>
    </comment>
    <comment ref="J1" authorId="0">
      <text>
        <r>
          <rPr>
            <sz val="8"/>
            <rFont val="Tahoma"/>
            <family val="2"/>
          </rPr>
          <t>Dirk Swierkowski:</t>
        </r>
        <r>
          <rPr>
            <b/>
            <sz val="8"/>
            <rFont val="Tahoma"/>
            <family val="0"/>
          </rPr>
          <t xml:space="preserve">
Hier kann ein allgemeiner Betreff für den Adressaten festgelegt werden, zusätzlich zur Handeingabe direkt im jeweiligen Schriftwechselmuster bzw. als Ersatz hierfür.</t>
        </r>
        <r>
          <rPr>
            <sz val="8"/>
            <rFont val="Tahoma"/>
            <family val="2"/>
          </rPr>
          <t xml:space="preserve">
</t>
        </r>
        <r>
          <rPr>
            <b/>
            <sz val="8"/>
            <rFont val="Tahoma"/>
            <family val="0"/>
          </rPr>
          <t xml:space="preserve">
 </t>
        </r>
        <r>
          <rPr>
            <sz val="8"/>
            <rFont val="Tahoma"/>
            <family val="0"/>
          </rPr>
          <t xml:space="preserve">
</t>
        </r>
      </text>
    </comment>
  </commentList>
</comments>
</file>

<file path=xl/comments3.xml><?xml version="1.0" encoding="utf-8"?>
<comments xmlns="http://schemas.openxmlformats.org/spreadsheetml/2006/main">
  <authors>
    <author>Dirk</author>
  </authors>
  <commentList>
    <comment ref="C81" authorId="0">
      <text>
        <r>
          <rPr>
            <b/>
            <sz val="8"/>
            <rFont val="Tahoma"/>
            <family val="0"/>
          </rPr>
          <t>Dirk Swierkowski:</t>
        </r>
        <r>
          <rPr>
            <sz val="8"/>
            <rFont val="Tahoma"/>
            <family val="0"/>
          </rPr>
          <t xml:space="preserve">
Schreibweise beachten: Bsp: "C:\Schriftwechsel\"
Ein allgemeines Speicherverzeichnis kann in der Tabelle Grunddaten festgelegt werden und wird dann hier automatisch übernommen.
Einträge sind hier also nur nötig, wenn für verschiedene Typen von Schreiben eigene Verzeichnisse benötigt werden.
Wenn keine Belegkopien gespeichert werden sollen (oder technische Probleme auftauchen): leerlassen bzw. die Formel löschen.
Die Dateikopien bleiben recht klein, da nur die aktive Schriftwechseltabelle gespeichert wird. Die Größe der Schriftwechsel-Gesamtdatei ist also nicht maßgebend.
</t>
        </r>
        <r>
          <rPr>
            <b/>
            <sz val="8"/>
            <rFont val="Tahoma"/>
            <family val="2"/>
          </rPr>
          <t xml:space="preserve">Bei fehlender Speicherortangabe wird keine Kopie gespeichert.
</t>
        </r>
        <r>
          <rPr>
            <sz val="8"/>
            <rFont val="Tahoma"/>
            <family val="2"/>
          </rPr>
          <t>Anmerkung: 
Auch wenn es sich in der Excel-Hilfe anders liest: Auf das hinterlegte Standardverzeichnis kann nicht zuverlässig zugegriffen werden, daher verlangt dieses Programm eine explizite Angabe.
Erfahrene Anwender wissen, daß Excel u. U. im zuletzt benutzen Verzeichnis speichert, selbst wenn ein Standardverzeichnis hinterlegt wurde. Dieser Fehler bzw. diese (oft unsinnige) Microsoft-Automatik wird in diesem Programm durch Angabe des Speicherverzeichnisses umgangen.</t>
        </r>
        <r>
          <rPr>
            <b/>
            <sz val="8"/>
            <rFont val="Tahoma"/>
            <family val="2"/>
          </rPr>
          <t xml:space="preserve">
</t>
        </r>
      </text>
    </comment>
    <comment ref="C100" authorId="0">
      <text>
        <r>
          <rPr>
            <b/>
            <sz val="8"/>
            <rFont val="Tahoma"/>
            <family val="0"/>
          </rPr>
          <t xml:space="preserve">Dirk Swierkowski:
Wird automatisch gewählt, wenn der Dateiname unzulässige Zeichen enthält oder ein anderer Fehler auftritt.
 </t>
        </r>
      </text>
    </comment>
    <comment ref="C94" authorId="0">
      <text>
        <r>
          <rPr>
            <b/>
            <sz val="8"/>
            <rFont val="Tahoma"/>
            <family val="0"/>
          </rPr>
          <t>Dirk Swierkowski:</t>
        </r>
        <r>
          <rPr>
            <sz val="8"/>
            <rFont val="Tahoma"/>
            <family val="0"/>
          </rPr>
          <t xml:space="preserve">
In Zweifelsfällen kann durch die Angabe der Uhrzeit im Dateinamen vermieden werden, daß ein bereits bestehender Dateiname benutzt wird.</t>
        </r>
        <r>
          <rPr>
            <b/>
            <sz val="8"/>
            <rFont val="Tahoma"/>
            <family val="2"/>
          </rPr>
          <t xml:space="preserve">
</t>
        </r>
      </text>
    </comment>
    <comment ref="C93" authorId="0">
      <text>
        <r>
          <rPr>
            <b/>
            <sz val="8"/>
            <rFont val="Tahoma"/>
            <family val="0"/>
          </rPr>
          <t>Dirk Swierkowski:</t>
        </r>
        <r>
          <rPr>
            <sz val="8"/>
            <rFont val="Tahoma"/>
            <family val="0"/>
          </rPr>
          <t xml:space="preserve">
In Zweifelsfällen kann durch die Angabe des Datums im Dateinamen vermieden werden, daß ein bereits bestehender Dateiname auftaucht. 
Ansonsten stellt das Datum sicherlich eine nützliche Zuordnungshilfe dar.</t>
        </r>
        <r>
          <rPr>
            <b/>
            <sz val="8"/>
            <rFont val="Tahoma"/>
            <family val="2"/>
          </rPr>
          <t xml:space="preserve">
</t>
        </r>
      </text>
    </comment>
    <comment ref="C87" authorId="0">
      <text>
        <r>
          <rPr>
            <b/>
            <sz val="8"/>
            <rFont val="Tahoma"/>
            <family val="0"/>
          </rPr>
          <t>Dirk Swierkowski:</t>
        </r>
        <r>
          <rPr>
            <sz val="8"/>
            <rFont val="Tahoma"/>
            <family val="0"/>
          </rPr>
          <t xml:space="preserve">
Solange keine Anrede (Herr/Frau/Firma) benutzt wird, reicht die erste Adreßzeile sicherlich für einen aussagekräftigen Dateinamen.
Sollte der Dateiname zu lang werden, benutzt das Programm selbsttätig einen verkürzten Dateinamen.</t>
        </r>
      </text>
    </comment>
    <comment ref="C88" authorId="0">
      <text>
        <r>
          <rPr>
            <b/>
            <sz val="8"/>
            <rFont val="Tahoma"/>
            <family val="0"/>
          </rPr>
          <t>Dirk Swierkowski:</t>
        </r>
        <r>
          <rPr>
            <sz val="8"/>
            <rFont val="Tahoma"/>
            <family val="0"/>
          </rPr>
          <t xml:space="preserve">
Solange keine Anrede (Herr/Frau/Firma) benutzt wird, reicht die erste Adreßzeile sicherlich für einen aussagekräftigen Dateinamen.
Sollte der Dateiname zu lang werden, benutzt das Programm selbsttätig einen verkürzten Dateinamen.</t>
        </r>
      </text>
    </comment>
    <comment ref="C89" authorId="0">
      <text>
        <r>
          <rPr>
            <b/>
            <sz val="8"/>
            <rFont val="Tahoma"/>
            <family val="0"/>
          </rPr>
          <t>Dirk Swierkowski:</t>
        </r>
        <r>
          <rPr>
            <sz val="8"/>
            <rFont val="Tahoma"/>
            <family val="0"/>
          </rPr>
          <t xml:space="preserve">
Solange keine Anrede (Herr/Frau/Firma) benutzt wird, reicht die erste Adreßzeile sicherlich für einen aussagekräftigen Dateinamen.
Sollte der Dateiname zu lang werden, benutzt das Programm selbsttätig einen verkürzten Dateinamen.</t>
        </r>
      </text>
    </comment>
    <comment ref="C90" authorId="0">
      <text>
        <r>
          <rPr>
            <b/>
            <sz val="8"/>
            <rFont val="Tahoma"/>
            <family val="0"/>
          </rPr>
          <t>Dirk Swierkowski:</t>
        </r>
        <r>
          <rPr>
            <sz val="8"/>
            <rFont val="Tahoma"/>
            <family val="0"/>
          </rPr>
          <t xml:space="preserve">
Solange keine Anrede (Herr/Frau/Firma) benutzt wird, reicht die erste Adreßzeile sicherlich für einen aussagekräftigen Dateinamen.
Sollte der Dateiname zu lang werden, benutzt das Programm selbsttätig einen verkürzten Dateinamen.</t>
        </r>
      </text>
    </comment>
    <comment ref="C91" authorId="0">
      <text>
        <r>
          <rPr>
            <b/>
            <sz val="8"/>
            <rFont val="Tahoma"/>
            <family val="0"/>
          </rPr>
          <t>Dirk Swierkowski:</t>
        </r>
        <r>
          <rPr>
            <sz val="8"/>
            <rFont val="Tahoma"/>
            <family val="0"/>
          </rPr>
          <t xml:space="preserve">
Solange keine Anrede (Herr/Frau/Firma) benutzt wird, reicht die erste Adreßzeile sicherlich für einen aussagekräftigen Dateinamen.
Sollte der Dateiname zu lang werden, benutzt das Programm selbsttätig einen verkürzten Dateinamen.</t>
        </r>
      </text>
    </comment>
    <comment ref="C92" authorId="0">
      <text>
        <r>
          <rPr>
            <b/>
            <sz val="8"/>
            <rFont val="Tahoma"/>
            <family val="0"/>
          </rPr>
          <t>Dirk Swierkowski:</t>
        </r>
        <r>
          <rPr>
            <sz val="8"/>
            <rFont val="Tahoma"/>
            <family val="0"/>
          </rPr>
          <t xml:space="preserve">
Solange keine Anrede (Herr/Frau/Firma) benutzt wird, reicht die erste Adreßzeile sicherlich für einen aussagekräftigen Dateinamen.
Sollte der Dateiname zu lang werden, benutzt das Programm selbsttätig einen verkürzten Dateinamen.</t>
        </r>
      </text>
    </comment>
    <comment ref="A19" authorId="0">
      <text>
        <r>
          <rPr>
            <b/>
            <sz val="8"/>
            <rFont val="Tahoma"/>
            <family val="0"/>
          </rPr>
          <t>Dirk Swierkowski:
Die erste Betreffzeile wird aus dem hinterlegten Betreff in der Adressen-Tabelle gebildet (sofern dort vorhanden).</t>
        </r>
        <r>
          <rPr>
            <sz val="8"/>
            <rFont val="Tahoma"/>
            <family val="0"/>
          </rPr>
          <t xml:space="preserve">
</t>
        </r>
      </text>
    </comment>
    <comment ref="C83" authorId="0">
      <text>
        <r>
          <rPr>
            <b/>
            <sz val="8"/>
            <rFont val="Tahoma"/>
            <family val="0"/>
          </rPr>
          <t>Dirk Swierkowski:</t>
        </r>
        <r>
          <rPr>
            <sz val="8"/>
            <rFont val="Tahoma"/>
            <family val="0"/>
          </rPr>
          <t xml:space="preserve">
Es könnte nützlich sein, hier die Voreinstellung aus der Grunddatentabelle zu überschreiben, um unterschiedlichen Arten von Schreiben jeweils aussagekräftige Dateinamen zu geben.</t>
        </r>
      </text>
    </comment>
    <comment ref="C72" authorId="0">
      <text>
        <r>
          <rPr>
            <b/>
            <sz val="8"/>
            <rFont val="Tahoma"/>
            <family val="0"/>
          </rPr>
          <t>Dirk Swierkowski:</t>
        </r>
        <r>
          <rPr>
            <sz val="8"/>
            <rFont val="Tahoma"/>
            <family val="0"/>
          </rPr>
          <t xml:space="preserve">
Es könnte nützlich sein, hier die Voreinstellung aus der Grunddatentabelle zu überschreiben.</t>
        </r>
      </text>
    </comment>
    <comment ref="A107" authorId="0">
      <text>
        <r>
          <rPr>
            <b/>
            <sz val="8"/>
            <rFont val="Tahoma"/>
            <family val="0"/>
          </rPr>
          <t>Dirk Swierkowski:</t>
        </r>
        <r>
          <rPr>
            <sz val="8"/>
            <rFont val="Tahoma"/>
            <family val="0"/>
          </rPr>
          <t xml:space="preserve">
Kann auf bis zu 26 Einträge erweitert werden.
Siehe die Begrenzungslinien.</t>
        </r>
        <r>
          <rPr>
            <b/>
            <sz val="8"/>
            <rFont val="Tahoma"/>
            <family val="2"/>
          </rPr>
          <t xml:space="preserve">
</t>
        </r>
      </text>
    </comment>
  </commentList>
</comments>
</file>

<file path=xl/comments4.xml><?xml version="1.0" encoding="utf-8"?>
<comments xmlns="http://schemas.openxmlformats.org/spreadsheetml/2006/main">
  <authors>
    <author>Dirk</author>
  </authors>
  <commentList>
    <comment ref="B63" authorId="0">
      <text>
        <r>
          <rPr>
            <b/>
            <sz val="8"/>
            <rFont val="Tahoma"/>
            <family val="0"/>
          </rPr>
          <t>Dirk Swierkowski:</t>
        </r>
        <r>
          <rPr>
            <sz val="8"/>
            <rFont val="Tahoma"/>
            <family val="0"/>
          </rPr>
          <t xml:space="preserve">
Solange keine Anrede (Herr/Frau/Firma) benutzt wird, reicht die erste Adreßzeile sicherlich für einen aussagekräftigen Dateinamen.
Sollte der Dateiname zu lang werden, benutzt das Programm selbsttätig einen verkürzten Dateinamen.</t>
        </r>
      </text>
    </comment>
    <comment ref="B64" authorId="0">
      <text>
        <r>
          <rPr>
            <b/>
            <sz val="8"/>
            <rFont val="Tahoma"/>
            <family val="0"/>
          </rPr>
          <t>Dirk Swierkowski:</t>
        </r>
        <r>
          <rPr>
            <sz val="8"/>
            <rFont val="Tahoma"/>
            <family val="0"/>
          </rPr>
          <t xml:space="preserve">
Solange keine Anrede (Herr/Frau/Firma) benutzt wird, reicht die erste Adreßzeile sicherlich für einen aussagekräftigen Dateinamen.
Sollte der Dateiname zu lang werden, benutzt das Programm selbsttätig einen verkürzten Dateinamen.</t>
        </r>
      </text>
    </comment>
    <comment ref="B65" authorId="0">
      <text>
        <r>
          <rPr>
            <b/>
            <sz val="8"/>
            <rFont val="Tahoma"/>
            <family val="0"/>
          </rPr>
          <t>Dirk Swierkowski:</t>
        </r>
        <r>
          <rPr>
            <sz val="8"/>
            <rFont val="Tahoma"/>
            <family val="0"/>
          </rPr>
          <t xml:space="preserve">
Solange keine Anrede (Herr/Frau/Firma) benutzt wird, reicht die erste Adreßzeile sicherlich für einen aussagekräftigen Dateinamen.
Sollte der Dateiname zu lang werden, benutzt das Programm selbsttätig einen verkürzten Dateinamen.</t>
        </r>
      </text>
    </comment>
    <comment ref="B66" authorId="0">
      <text>
        <r>
          <rPr>
            <b/>
            <sz val="8"/>
            <rFont val="Tahoma"/>
            <family val="0"/>
          </rPr>
          <t>Dirk Swierkowski:</t>
        </r>
        <r>
          <rPr>
            <sz val="8"/>
            <rFont val="Tahoma"/>
            <family val="0"/>
          </rPr>
          <t xml:space="preserve">
Solange keine Anrede (Herr/Frau/Firma) benutzt wird, reicht die erste Adreßzeile sicherlich für einen aussagekräftigen Dateinamen.
Sollte der Dateiname zu lang werden, benutzt das Programm selbsttätig einen verkürzten Dateinamen.</t>
        </r>
      </text>
    </comment>
    <comment ref="B67" authorId="0">
      <text>
        <r>
          <rPr>
            <b/>
            <sz val="8"/>
            <rFont val="Tahoma"/>
            <family val="0"/>
          </rPr>
          <t>Dirk Swierkowski:</t>
        </r>
        <r>
          <rPr>
            <sz val="8"/>
            <rFont val="Tahoma"/>
            <family val="0"/>
          </rPr>
          <t xml:space="preserve">
Solange keine Anrede (Herr/Frau/Firma) benutzt wird, reicht die erste Adreßzeile sicherlich für einen aussagekräftigen Dateinamen.
Sollte der Dateiname zu lang werden, benutzt das Programm selbsttätig einen verkürzten Dateinamen.</t>
        </r>
      </text>
    </comment>
    <comment ref="B68" authorId="0">
      <text>
        <r>
          <rPr>
            <b/>
            <sz val="8"/>
            <rFont val="Tahoma"/>
            <family val="0"/>
          </rPr>
          <t>Dirk Swierkowski:</t>
        </r>
        <r>
          <rPr>
            <sz val="8"/>
            <rFont val="Tahoma"/>
            <family val="0"/>
          </rPr>
          <t xml:space="preserve">
Solange keine Anrede (Herr/Frau/Firma) benutzt wird, reicht die erste Adreßzeile sicherlich für einen aussagekräftigen Dateinamen.
Sollte der Dateiname zu lang werden, benutzt das Programm selbsttätig einen verkürzten Dateinamen.</t>
        </r>
      </text>
    </comment>
    <comment ref="B54" authorId="0">
      <text>
        <r>
          <rPr>
            <b/>
            <sz val="8"/>
            <rFont val="Tahoma"/>
            <family val="0"/>
          </rPr>
          <t>Dirk Swierkowski:
Bei fehlender Speicherortangabe wird keine Kopie gespeichert.</t>
        </r>
        <r>
          <rPr>
            <sz val="8"/>
            <rFont val="Tahoma"/>
            <family val="0"/>
          </rPr>
          <t xml:space="preserve">
</t>
        </r>
        <r>
          <rPr>
            <b/>
            <sz val="8"/>
            <rFont val="Tahoma"/>
            <family val="2"/>
          </rPr>
          <t>Das Verzeichnis muß bereits vorhanden sein.</t>
        </r>
        <r>
          <rPr>
            <sz val="8"/>
            <rFont val="Tahoma"/>
            <family val="0"/>
          </rPr>
          <t xml:space="preserve">
</t>
        </r>
        <r>
          <rPr>
            <b/>
            <sz val="8"/>
            <rFont val="Tahoma"/>
            <family val="2"/>
          </rPr>
          <t xml:space="preserve">Schreibweise beachten!: z.B.: "C:\Schriftwechsel\"
</t>
        </r>
        <r>
          <rPr>
            <sz val="8"/>
            <rFont val="Tahoma"/>
            <family val="0"/>
          </rPr>
          <t xml:space="preserve">
Das Programm legt von sich aus keine neuen Verzeichnisse an, da dies u.U. die Systemstabilität gefährden könnte.
Das hier hinterlegte Verzeichnis kann in der jeweiligen Schriftwechseltabelle noch frei geändert werden (Bsp.: Sonderverzeichnisse für besonders wichtige Schreiben).
Als Dateikopie wird normalerweise nur die gerade aktive Tabelle gespeichert, daher sind die Dateikopien in aller Regel recht klein (deutlich weniger als 100 KB). Das ändert sich natürlich, wenn Sie z.B. größere Grafiken einbinden.
Für den Fall, daß Sie eine fehlerhafte MS-Office-Version benutzen (solche sind von Microsoft leider sehr zahlreich offiziell verkauft worden (!)), wird die gesamte Datei kopiert. Microsoft bietet Updates/Service-Packs an, die den Fehler teilweise beheben, jedoch ohne Funktionsgarantie.
Für den Fall, daß es zu Systemproblemen oder Fehlermeldungen dieses Programms kommt, sollten Sie die Belegkopienspeicherung besser ausschalten.</t>
        </r>
      </text>
    </comment>
    <comment ref="B69" authorId="0">
      <text>
        <r>
          <rPr>
            <b/>
            <sz val="8"/>
            <rFont val="Tahoma"/>
            <family val="0"/>
          </rPr>
          <t>Dirk Swierkowski:</t>
        </r>
        <r>
          <rPr>
            <sz val="8"/>
            <rFont val="Tahoma"/>
            <family val="0"/>
          </rPr>
          <t xml:space="preserve">
In Zweifelsfällen kann durch die Angabe des Datums im Dateinamen vermieden werden, daß ein bereits bestehender Dateiname auftaucht. 
Ansonsten stellt das Datum sicherlich eine nützliche Zuordnungshilfe dar.</t>
        </r>
        <r>
          <rPr>
            <b/>
            <sz val="8"/>
            <rFont val="Tahoma"/>
            <family val="2"/>
          </rPr>
          <t xml:space="preserve">
</t>
        </r>
      </text>
    </comment>
    <comment ref="B70" authorId="0">
      <text>
        <r>
          <rPr>
            <b/>
            <sz val="8"/>
            <rFont val="Tahoma"/>
            <family val="0"/>
          </rPr>
          <t>Dirk Swierkowski:</t>
        </r>
        <r>
          <rPr>
            <sz val="8"/>
            <rFont val="Tahoma"/>
            <family val="0"/>
          </rPr>
          <t xml:space="preserve">
In Zweifelsfällen kann durch die Angabe der Uhrzeit im Dateinamen vermieden werden, daß ein bereits bestehender Dateiname benutzt wird.</t>
        </r>
        <r>
          <rPr>
            <b/>
            <sz val="8"/>
            <rFont val="Tahoma"/>
            <family val="2"/>
          </rPr>
          <t xml:space="preserve">
</t>
        </r>
      </text>
    </comment>
    <comment ref="B35" authorId="0">
      <text>
        <r>
          <rPr>
            <b/>
            <sz val="8"/>
            <rFont val="Tahoma"/>
            <family val="0"/>
          </rPr>
          <t>Dirk Swierkowski:</t>
        </r>
        <r>
          <rPr>
            <sz val="8"/>
            <rFont val="Tahoma"/>
            <family val="0"/>
          </rPr>
          <t xml:space="preserve">
Die Dateikopienspeicherung kann hierurch an- und ausgeschaltet werden.
Ein Speicherverzeichnis muß zusätzlich angegeben werden (siehe unten).
</t>
        </r>
        <r>
          <rPr>
            <b/>
            <sz val="8"/>
            <rFont val="Tahoma"/>
            <family val="2"/>
          </rPr>
          <t xml:space="preserve">
</t>
        </r>
      </text>
    </comment>
    <comment ref="B34" authorId="0">
      <text>
        <r>
          <rPr>
            <b/>
            <sz val="8"/>
            <rFont val="Tahoma"/>
            <family val="0"/>
          </rPr>
          <t>Dirk Swierkowski:</t>
        </r>
        <r>
          <rPr>
            <sz val="8"/>
            <rFont val="Tahoma"/>
            <family val="0"/>
          </rPr>
          <t xml:space="preserve">
Eine Übersichtsliste der Schreiben.
Die Überschriften des Journals können Sie hier weiter unten festlegen. Die Inhalte werden in der jeweiligen Schriftwechseltabelle verknüpft.</t>
        </r>
        <r>
          <rPr>
            <b/>
            <sz val="8"/>
            <rFont val="Tahoma"/>
            <family val="2"/>
          </rPr>
          <t xml:space="preserve">
</t>
        </r>
      </text>
    </comment>
    <comment ref="B36" authorId="0">
      <text>
        <r>
          <rPr>
            <b/>
            <sz val="8"/>
            <rFont val="Tahoma"/>
            <family val="0"/>
          </rPr>
          <t>Dirk Swierkowski:</t>
        </r>
        <r>
          <rPr>
            <sz val="8"/>
            <rFont val="Tahoma"/>
            <family val="0"/>
          </rPr>
          <t xml:space="preserve">
Das Drucken kann hierurch kurzfristig an- und ausgeschaltet werden.</t>
        </r>
        <r>
          <rPr>
            <b/>
            <sz val="8"/>
            <rFont val="Tahoma"/>
            <family val="2"/>
          </rPr>
          <t xml:space="preserve">
</t>
        </r>
      </text>
    </comment>
    <comment ref="B37" authorId="0">
      <text>
        <r>
          <rPr>
            <b/>
            <sz val="8"/>
            <rFont val="Tahoma"/>
            <family val="0"/>
          </rPr>
          <t>Dirk Swierkowski:</t>
        </r>
        <r>
          <rPr>
            <sz val="8"/>
            <rFont val="Tahoma"/>
            <family val="0"/>
          </rPr>
          <t xml:space="preserve">
Die Anzahl der Druckkopien je Schreiben. Bitte beachten Sie die Einschränkung der möglichen Einträge.</t>
        </r>
        <r>
          <rPr>
            <b/>
            <sz val="8"/>
            <rFont val="Tahoma"/>
            <family val="2"/>
          </rPr>
          <t xml:space="preserve">
</t>
        </r>
      </text>
    </comment>
  </commentList>
</comments>
</file>

<file path=xl/comments5.xml><?xml version="1.0" encoding="utf-8"?>
<comments xmlns="http://schemas.openxmlformats.org/spreadsheetml/2006/main">
  <authors>
    <author>Dirk</author>
  </authors>
  <commentList>
    <comment ref="C81" authorId="0">
      <text>
        <r>
          <rPr>
            <b/>
            <sz val="8"/>
            <rFont val="Tahoma"/>
            <family val="0"/>
          </rPr>
          <t>Dirk Swierkowski:</t>
        </r>
        <r>
          <rPr>
            <sz val="8"/>
            <rFont val="Tahoma"/>
            <family val="0"/>
          </rPr>
          <t xml:space="preserve">
Schreibweise beachten: Bsp: "C:\Schriftwechsel\"
Ein allgemeines Speicherverzeichnis kann in der Tabelle Grunddaten festgelegt werden und wird dann hier automatisch übernommen.
Einträge sind hier also nur nötig, wenn für verschiedene Typen von Schreiben eigene Verzeichnisse benötigt werden.
Wenn keine Belegkopien gespeichert werden sollen (oder technische Probleme auftauchen): leerlassen bzw. die Formel löschen.
Die Dateikopien bleiben recht klein, da nur die aktive Schriftwechseltabelle gespeichert wird. Die Größe der Schriftwechsel-Gesamtdatei ist also nicht maßgebend.
</t>
        </r>
        <r>
          <rPr>
            <b/>
            <sz val="8"/>
            <rFont val="Tahoma"/>
            <family val="2"/>
          </rPr>
          <t xml:space="preserve">Bei fehlender Speicherortangabe wird keine Kopie gespeichert.
</t>
        </r>
        <r>
          <rPr>
            <sz val="8"/>
            <rFont val="Tahoma"/>
            <family val="2"/>
          </rPr>
          <t>Anmerkung: 
Auch wenn es sich in der Excel-Hilfe anders liest: Auf das hinterlegte Standardverzeichnis kann nicht zuverlässig zugegriffen werden, daher verlangt dieses Programm eine explizite Angabe.
Erfahrene Anwender wissen, daß Excel u. U. im zuletzt benutzen Verzeichnis speichert, selbst wenn ein Standardverzeichnis hinterlegt wurde. Dieser Fehler bzw. diese (oft unsinnige) Microsoft-Automatik wird in diesem Programm durch Angabe des Speicherverzeichnisses umgangen.</t>
        </r>
        <r>
          <rPr>
            <b/>
            <sz val="8"/>
            <rFont val="Tahoma"/>
            <family val="2"/>
          </rPr>
          <t xml:space="preserve">
</t>
        </r>
      </text>
    </comment>
    <comment ref="C100" authorId="0">
      <text>
        <r>
          <rPr>
            <b/>
            <sz val="8"/>
            <rFont val="Tahoma"/>
            <family val="0"/>
          </rPr>
          <t xml:space="preserve">Dirk Swierkowski:
Wird automatisch gewählt, wenn der Dateiname unzulässige Zeichen enthält oder ein anderer Fehler auftritt.
 </t>
        </r>
      </text>
    </comment>
    <comment ref="C94" authorId="0">
      <text>
        <r>
          <rPr>
            <b/>
            <sz val="8"/>
            <rFont val="Tahoma"/>
            <family val="0"/>
          </rPr>
          <t>Dirk Swierkowski:</t>
        </r>
        <r>
          <rPr>
            <sz val="8"/>
            <rFont val="Tahoma"/>
            <family val="0"/>
          </rPr>
          <t xml:space="preserve">
In Zweifelsfällen kann durch die Angabe der Uhrzeit im Dateinamen vermieden werden, daß ein bereits bestehender Dateiname benutzt wird.</t>
        </r>
        <r>
          <rPr>
            <b/>
            <sz val="8"/>
            <rFont val="Tahoma"/>
            <family val="2"/>
          </rPr>
          <t xml:space="preserve">
</t>
        </r>
      </text>
    </comment>
    <comment ref="C93" authorId="0">
      <text>
        <r>
          <rPr>
            <b/>
            <sz val="8"/>
            <rFont val="Tahoma"/>
            <family val="0"/>
          </rPr>
          <t>Dirk Swierkowski:</t>
        </r>
        <r>
          <rPr>
            <sz val="8"/>
            <rFont val="Tahoma"/>
            <family val="0"/>
          </rPr>
          <t xml:space="preserve">
In Zweifelsfällen kann durch die Angabe des Datums im Dateinamen vermieden werden, daß ein bereits bestehender Dateiname auftaucht. 
Ansonsten stellt das Datum sicherlich eine nützliche Zuordnungshilfe dar.</t>
        </r>
        <r>
          <rPr>
            <b/>
            <sz val="8"/>
            <rFont val="Tahoma"/>
            <family val="2"/>
          </rPr>
          <t xml:space="preserve">
</t>
        </r>
      </text>
    </comment>
    <comment ref="C87" authorId="0">
      <text>
        <r>
          <rPr>
            <b/>
            <sz val="8"/>
            <rFont val="Tahoma"/>
            <family val="0"/>
          </rPr>
          <t>Dirk Swierkowski:</t>
        </r>
        <r>
          <rPr>
            <sz val="8"/>
            <rFont val="Tahoma"/>
            <family val="0"/>
          </rPr>
          <t xml:space="preserve">
Solange keine Anrede (Herr/Frau/Firma) benutzt wird, reicht die erste Adreßzeile sicherlich für einen aussagekräftigen Dateinamen.
Sollte der Dateiname zu lang werden, benutzt das Programm selbsttätig einen verkürzten Dateinamen.</t>
        </r>
      </text>
    </comment>
    <comment ref="C88" authorId="0">
      <text>
        <r>
          <rPr>
            <b/>
            <sz val="8"/>
            <rFont val="Tahoma"/>
            <family val="0"/>
          </rPr>
          <t>Dirk Swierkowski:</t>
        </r>
        <r>
          <rPr>
            <sz val="8"/>
            <rFont val="Tahoma"/>
            <family val="0"/>
          </rPr>
          <t xml:space="preserve">
Solange keine Anrede (Herr/Frau/Firma) benutzt wird, reicht die erste Adreßzeile sicherlich für einen aussagekräftigen Dateinamen.
Sollte der Dateiname zu lang werden, benutzt das Programm selbsttätig einen verkürzten Dateinamen.</t>
        </r>
      </text>
    </comment>
    <comment ref="C89" authorId="0">
      <text>
        <r>
          <rPr>
            <b/>
            <sz val="8"/>
            <rFont val="Tahoma"/>
            <family val="0"/>
          </rPr>
          <t>Dirk Swierkowski:</t>
        </r>
        <r>
          <rPr>
            <sz val="8"/>
            <rFont val="Tahoma"/>
            <family val="0"/>
          </rPr>
          <t xml:space="preserve">
Solange keine Anrede (Herr/Frau/Firma) benutzt wird, reicht die erste Adreßzeile sicherlich für einen aussagekräftigen Dateinamen.
Sollte der Dateiname zu lang werden, benutzt das Programm selbsttätig einen verkürzten Dateinamen.</t>
        </r>
      </text>
    </comment>
    <comment ref="C90" authorId="0">
      <text>
        <r>
          <rPr>
            <b/>
            <sz val="8"/>
            <rFont val="Tahoma"/>
            <family val="0"/>
          </rPr>
          <t>Dirk Swierkowski:</t>
        </r>
        <r>
          <rPr>
            <sz val="8"/>
            <rFont val="Tahoma"/>
            <family val="0"/>
          </rPr>
          <t xml:space="preserve">
Solange keine Anrede (Herr/Frau/Firma) benutzt wird, reicht die erste Adreßzeile sicherlich für einen aussagekräftigen Dateinamen.
Sollte der Dateiname zu lang werden, benutzt das Programm selbsttätig einen verkürzten Dateinamen.</t>
        </r>
      </text>
    </comment>
    <comment ref="C91" authorId="0">
      <text>
        <r>
          <rPr>
            <b/>
            <sz val="8"/>
            <rFont val="Tahoma"/>
            <family val="0"/>
          </rPr>
          <t>Dirk Swierkowski:</t>
        </r>
        <r>
          <rPr>
            <sz val="8"/>
            <rFont val="Tahoma"/>
            <family val="0"/>
          </rPr>
          <t xml:space="preserve">
Solange keine Anrede (Herr/Frau/Firma) benutzt wird, reicht die erste Adreßzeile sicherlich für einen aussagekräftigen Dateinamen.
Sollte der Dateiname zu lang werden, benutzt das Programm selbsttätig einen verkürzten Dateinamen.</t>
        </r>
      </text>
    </comment>
    <comment ref="C92" authorId="0">
      <text>
        <r>
          <rPr>
            <b/>
            <sz val="8"/>
            <rFont val="Tahoma"/>
            <family val="0"/>
          </rPr>
          <t>Dirk Swierkowski:</t>
        </r>
        <r>
          <rPr>
            <sz val="8"/>
            <rFont val="Tahoma"/>
            <family val="0"/>
          </rPr>
          <t xml:space="preserve">
Solange keine Anrede (Herr/Frau/Firma) benutzt wird, reicht die erste Adreßzeile sicherlich für einen aussagekräftigen Dateinamen.
Sollte der Dateiname zu lang werden, benutzt das Programm selbsttätig einen verkürzten Dateinamen.</t>
        </r>
      </text>
    </comment>
    <comment ref="A19" authorId="0">
      <text>
        <r>
          <rPr>
            <b/>
            <sz val="8"/>
            <rFont val="Tahoma"/>
            <family val="0"/>
          </rPr>
          <t>Dirk Swierkowski:
Die erste Betreffzeile wird aus dem hinterlegten Betreff in der Adressen-Tabelle gebildet (sofern dort vorhanden).</t>
        </r>
        <r>
          <rPr>
            <sz val="8"/>
            <rFont val="Tahoma"/>
            <family val="0"/>
          </rPr>
          <t xml:space="preserve">
</t>
        </r>
      </text>
    </comment>
    <comment ref="C83" authorId="0">
      <text>
        <r>
          <rPr>
            <b/>
            <sz val="8"/>
            <rFont val="Tahoma"/>
            <family val="0"/>
          </rPr>
          <t>Dirk Swierkowski:</t>
        </r>
        <r>
          <rPr>
            <sz val="8"/>
            <rFont val="Tahoma"/>
            <family val="0"/>
          </rPr>
          <t xml:space="preserve">
Es könnte nützlich sein, hier die Voreinstellung aus der Grunddatentabelle zu überschreiben, um unterschiedlichen Arten von Schreiben jeweils aussagekräftige Dateinamen zu geben.</t>
        </r>
      </text>
    </comment>
    <comment ref="C72" authorId="0">
      <text>
        <r>
          <rPr>
            <b/>
            <sz val="8"/>
            <rFont val="Tahoma"/>
            <family val="0"/>
          </rPr>
          <t>Dirk Swierkowski:</t>
        </r>
        <r>
          <rPr>
            <sz val="8"/>
            <rFont val="Tahoma"/>
            <family val="0"/>
          </rPr>
          <t xml:space="preserve">
Es könnte nützlich sein, hier die Voreinstellung aus der Grunddatentabelle zu überschreiben.</t>
        </r>
      </text>
    </comment>
    <comment ref="A107" authorId="0">
      <text>
        <r>
          <rPr>
            <b/>
            <sz val="8"/>
            <rFont val="Tahoma"/>
            <family val="0"/>
          </rPr>
          <t>Dirk Swierkowski:</t>
        </r>
        <r>
          <rPr>
            <sz val="8"/>
            <rFont val="Tahoma"/>
            <family val="0"/>
          </rPr>
          <t xml:space="preserve">
Kann auf bis zu 26 Einträge erweitert werden.
Siehe die Begrenzungslinien.</t>
        </r>
        <r>
          <rPr>
            <b/>
            <sz val="8"/>
            <rFont val="Tahoma"/>
            <family val="2"/>
          </rPr>
          <t xml:space="preserve">
</t>
        </r>
      </text>
    </comment>
  </commentList>
</comments>
</file>

<file path=xl/comments6.xml><?xml version="1.0" encoding="utf-8"?>
<comments xmlns="http://schemas.openxmlformats.org/spreadsheetml/2006/main">
  <authors>
    <author>Dirk</author>
  </authors>
  <commentList>
    <comment ref="C81" authorId="0">
      <text>
        <r>
          <rPr>
            <b/>
            <sz val="8"/>
            <rFont val="Tahoma"/>
            <family val="0"/>
          </rPr>
          <t>Dirk Swierkowski:</t>
        </r>
        <r>
          <rPr>
            <sz val="8"/>
            <rFont val="Tahoma"/>
            <family val="0"/>
          </rPr>
          <t xml:space="preserve">
Schreibweise beachten: Bsp: "C:\Schriftwechsel\"
Ein allgemeines Speicherverzeichnis kann in der Tabelle Grunddaten festgelegt werden und wird dann hier automatisch übernommen.
Einträge sind hier also nur nötig, wenn für verschiedene Typen von Schreiben eigene Verzeichnisse benötigt werden.
Wenn keine Belegkopien gespeichert werden sollen (oder technische Probleme auftauchen): leerlassen bzw. die Formel löschen.
Die Dateikopien bleiben recht klein, da nur die aktive Schriftwechseltabelle gespeichert wird. Die Größe der Schriftwechsel-Gesamtdatei ist also nicht maßgebend.
</t>
        </r>
        <r>
          <rPr>
            <b/>
            <sz val="8"/>
            <rFont val="Tahoma"/>
            <family val="2"/>
          </rPr>
          <t xml:space="preserve">Bei fehlender Speicherortangabe wird keine Kopie gespeichert.
</t>
        </r>
        <r>
          <rPr>
            <sz val="8"/>
            <rFont val="Tahoma"/>
            <family val="2"/>
          </rPr>
          <t>Anmerkung: 
Auch wenn es sich in der Excel-Hilfe anders liest: Auf das hinterlegte Standardverzeichnis kann nicht zuverlässig zugegriffen werden, daher verlangt dieses Programm eine explizite Angabe.
Erfahrene Anwender wissen, daß Excel u. U. im zuletzt benutzen Verzeichnis speichert, selbst wenn ein Standardverzeichnis hinterlegt wurde. Dieser Fehler bzw. diese (oft unsinnige) Microsoft-Automatik wird in diesem Programm durch Angabe des Speicherverzeichnisses umgangen.</t>
        </r>
        <r>
          <rPr>
            <b/>
            <sz val="8"/>
            <rFont val="Tahoma"/>
            <family val="2"/>
          </rPr>
          <t xml:space="preserve">
</t>
        </r>
      </text>
    </comment>
    <comment ref="C100" authorId="0">
      <text>
        <r>
          <rPr>
            <b/>
            <sz val="8"/>
            <rFont val="Tahoma"/>
            <family val="0"/>
          </rPr>
          <t xml:space="preserve">Dirk Swierkowski:
Wird automatisch gewählt, wenn der Dateiname unzulässige Zeichen enthält oder ein anderer Fehler auftritt.
 </t>
        </r>
      </text>
    </comment>
    <comment ref="C94" authorId="0">
      <text>
        <r>
          <rPr>
            <b/>
            <sz val="8"/>
            <rFont val="Tahoma"/>
            <family val="0"/>
          </rPr>
          <t>Dirk Swierkowski:</t>
        </r>
        <r>
          <rPr>
            <sz val="8"/>
            <rFont val="Tahoma"/>
            <family val="0"/>
          </rPr>
          <t xml:space="preserve">
In Zweifelsfällen kann durch die Angabe der Uhrzeit im Dateinamen vermieden werden, daß ein bereits bestehender Dateiname benutzt wird.</t>
        </r>
        <r>
          <rPr>
            <b/>
            <sz val="8"/>
            <rFont val="Tahoma"/>
            <family val="2"/>
          </rPr>
          <t xml:space="preserve">
</t>
        </r>
      </text>
    </comment>
    <comment ref="C93" authorId="0">
      <text>
        <r>
          <rPr>
            <b/>
            <sz val="8"/>
            <rFont val="Tahoma"/>
            <family val="0"/>
          </rPr>
          <t>Dirk Swierkowski:</t>
        </r>
        <r>
          <rPr>
            <sz val="8"/>
            <rFont val="Tahoma"/>
            <family val="0"/>
          </rPr>
          <t xml:space="preserve">
In Zweifelsfällen kann durch die Angabe des Datums im Dateinamen vermieden werden, daß ein bereits bestehender Dateiname auftaucht. 
Ansonsten stellt das Datum sicherlich eine nützliche Zuordnungshilfe dar.</t>
        </r>
        <r>
          <rPr>
            <b/>
            <sz val="8"/>
            <rFont val="Tahoma"/>
            <family val="2"/>
          </rPr>
          <t xml:space="preserve">
</t>
        </r>
      </text>
    </comment>
    <comment ref="C87" authorId="0">
      <text>
        <r>
          <rPr>
            <b/>
            <sz val="8"/>
            <rFont val="Tahoma"/>
            <family val="0"/>
          </rPr>
          <t>Dirk Swierkowski:</t>
        </r>
        <r>
          <rPr>
            <sz val="8"/>
            <rFont val="Tahoma"/>
            <family val="0"/>
          </rPr>
          <t xml:space="preserve">
Solange keine Anrede (Herr/Frau/Firma) benutzt wird, reicht die erste Adreßzeile sicherlich für einen aussagekräftigen Dateinamen.
Sollte der Dateiname zu lang werden, benutzt das Programm selbsttätig einen verkürzten Dateinamen.</t>
        </r>
      </text>
    </comment>
    <comment ref="C88" authorId="0">
      <text>
        <r>
          <rPr>
            <b/>
            <sz val="8"/>
            <rFont val="Tahoma"/>
            <family val="0"/>
          </rPr>
          <t>Dirk Swierkowski:</t>
        </r>
        <r>
          <rPr>
            <sz val="8"/>
            <rFont val="Tahoma"/>
            <family val="0"/>
          </rPr>
          <t xml:space="preserve">
Solange keine Anrede (Herr/Frau/Firma) benutzt wird, reicht die erste Adreßzeile sicherlich für einen aussagekräftigen Dateinamen.
Sollte der Dateiname zu lang werden, benutzt das Programm selbsttätig einen verkürzten Dateinamen.</t>
        </r>
      </text>
    </comment>
    <comment ref="C89" authorId="0">
      <text>
        <r>
          <rPr>
            <b/>
            <sz val="8"/>
            <rFont val="Tahoma"/>
            <family val="0"/>
          </rPr>
          <t>Dirk Swierkowski:</t>
        </r>
        <r>
          <rPr>
            <sz val="8"/>
            <rFont val="Tahoma"/>
            <family val="0"/>
          </rPr>
          <t xml:space="preserve">
Solange keine Anrede (Herr/Frau/Firma) benutzt wird, reicht die erste Adreßzeile sicherlich für einen aussagekräftigen Dateinamen.
Sollte der Dateiname zu lang werden, benutzt das Programm selbsttätig einen verkürzten Dateinamen.</t>
        </r>
      </text>
    </comment>
    <comment ref="C90" authorId="0">
      <text>
        <r>
          <rPr>
            <b/>
            <sz val="8"/>
            <rFont val="Tahoma"/>
            <family val="0"/>
          </rPr>
          <t>Dirk Swierkowski:</t>
        </r>
        <r>
          <rPr>
            <sz val="8"/>
            <rFont val="Tahoma"/>
            <family val="0"/>
          </rPr>
          <t xml:space="preserve">
Solange keine Anrede (Herr/Frau/Firma) benutzt wird, reicht die erste Adreßzeile sicherlich für einen aussagekräftigen Dateinamen.
Sollte der Dateiname zu lang werden, benutzt das Programm selbsttätig einen verkürzten Dateinamen.</t>
        </r>
      </text>
    </comment>
    <comment ref="C91" authorId="0">
      <text>
        <r>
          <rPr>
            <b/>
            <sz val="8"/>
            <rFont val="Tahoma"/>
            <family val="0"/>
          </rPr>
          <t>Dirk Swierkowski:</t>
        </r>
        <r>
          <rPr>
            <sz val="8"/>
            <rFont val="Tahoma"/>
            <family val="0"/>
          </rPr>
          <t xml:space="preserve">
Solange keine Anrede (Herr/Frau/Firma) benutzt wird, reicht die erste Adreßzeile sicherlich für einen aussagekräftigen Dateinamen.
Sollte der Dateiname zu lang werden, benutzt das Programm selbsttätig einen verkürzten Dateinamen.</t>
        </r>
      </text>
    </comment>
    <comment ref="C92" authorId="0">
      <text>
        <r>
          <rPr>
            <b/>
            <sz val="8"/>
            <rFont val="Tahoma"/>
            <family val="0"/>
          </rPr>
          <t>Dirk Swierkowski:</t>
        </r>
        <r>
          <rPr>
            <sz val="8"/>
            <rFont val="Tahoma"/>
            <family val="0"/>
          </rPr>
          <t xml:space="preserve">
Solange keine Anrede (Herr/Frau/Firma) benutzt wird, reicht die erste Adreßzeile sicherlich für einen aussagekräftigen Dateinamen.
Sollte der Dateiname zu lang werden, benutzt das Programm selbsttätig einen verkürzten Dateinamen.</t>
        </r>
      </text>
    </comment>
    <comment ref="A19" authorId="0">
      <text>
        <r>
          <rPr>
            <b/>
            <sz val="8"/>
            <rFont val="Tahoma"/>
            <family val="0"/>
          </rPr>
          <t>Dirk Swierkowski:
Die erste Betreffzeile wird aus dem hinterlegten Betreff in der Adressen-Tabelle gebildet (sofern dort vorhanden).</t>
        </r>
        <r>
          <rPr>
            <sz val="8"/>
            <rFont val="Tahoma"/>
            <family val="0"/>
          </rPr>
          <t xml:space="preserve">
</t>
        </r>
      </text>
    </comment>
    <comment ref="C83" authorId="0">
      <text>
        <r>
          <rPr>
            <b/>
            <sz val="8"/>
            <rFont val="Tahoma"/>
            <family val="0"/>
          </rPr>
          <t>Dirk Swierkowski:</t>
        </r>
        <r>
          <rPr>
            <sz val="8"/>
            <rFont val="Tahoma"/>
            <family val="0"/>
          </rPr>
          <t xml:space="preserve">
Es könnte nützlich sein, hier die Voreinstellung aus der Grunddatentabelle zu überschreiben, um unterschiedlichen Arten von Schreiben jeweils aussagekräftige Dateinamen zu geben.</t>
        </r>
      </text>
    </comment>
    <comment ref="C72" authorId="0">
      <text>
        <r>
          <rPr>
            <b/>
            <sz val="8"/>
            <rFont val="Tahoma"/>
            <family val="0"/>
          </rPr>
          <t>Dirk Swierkowski:</t>
        </r>
        <r>
          <rPr>
            <sz val="8"/>
            <rFont val="Tahoma"/>
            <family val="0"/>
          </rPr>
          <t xml:space="preserve">
Es könnte nützlich sein, hier die Voreinstellung aus der Grunddatentabelle zu überschreiben.</t>
        </r>
      </text>
    </comment>
    <comment ref="A107" authorId="0">
      <text>
        <r>
          <rPr>
            <b/>
            <sz val="8"/>
            <rFont val="Tahoma"/>
            <family val="0"/>
          </rPr>
          <t>Dirk Swierkowski:</t>
        </r>
        <r>
          <rPr>
            <sz val="8"/>
            <rFont val="Tahoma"/>
            <family val="0"/>
          </rPr>
          <t xml:space="preserve">
Kann auf bis zu 26 Einträge erweitert werden.
Siehe die Begrenzungslinien.</t>
        </r>
        <r>
          <rPr>
            <b/>
            <sz val="8"/>
            <rFont val="Tahoma"/>
            <family val="2"/>
          </rPr>
          <t xml:space="preserve">
</t>
        </r>
      </text>
    </comment>
  </commentList>
</comments>
</file>

<file path=xl/comments7.xml><?xml version="1.0" encoding="utf-8"?>
<comments xmlns="http://schemas.openxmlformats.org/spreadsheetml/2006/main">
  <authors>
    <author>Dirk</author>
  </authors>
  <commentList>
    <comment ref="C81" authorId="0">
      <text>
        <r>
          <rPr>
            <b/>
            <sz val="8"/>
            <rFont val="Tahoma"/>
            <family val="0"/>
          </rPr>
          <t>Dirk Swierkowski:</t>
        </r>
        <r>
          <rPr>
            <sz val="8"/>
            <rFont val="Tahoma"/>
            <family val="0"/>
          </rPr>
          <t xml:space="preserve">
Schreibweise beachten: Bsp: "C:\Schriftwechsel\"
Ein allgemeines Speicherverzeichnis kann in der Tabelle Grunddaten festgelegt werden und wird dann hier automatisch übernommen.
Einträge sind hier also nur nötig, wenn für verschiedene Typen von Schreiben eigene Verzeichnisse benötigt werden.
Wenn keine Belegkopien gespeichert werden sollen (oder technische Probleme auftauchen): leerlassen bzw. die Formel löschen.
Die Dateikopien bleiben recht klein, da nur die aktive Schriftwechseltabelle gespeichert wird. Die Größe der Schriftwechsel-Gesamtdatei ist also nicht maßgebend.
</t>
        </r>
        <r>
          <rPr>
            <b/>
            <sz val="8"/>
            <rFont val="Tahoma"/>
            <family val="2"/>
          </rPr>
          <t xml:space="preserve">Bei fehlender Speicherortangabe wird keine Kopie gespeichert.
</t>
        </r>
        <r>
          <rPr>
            <sz val="8"/>
            <rFont val="Tahoma"/>
            <family val="2"/>
          </rPr>
          <t>Anmerkung: 
Auch wenn es sich in der Excel-Hilfe anders liest: Auf das hinterlegte Standardverzeichnis kann nicht zuverlässig zugegriffen werden, daher verlangt dieses Programm eine explizite Angabe.
Erfahrene Anwender wissen, daß Excel u. U. im zuletzt benutzen Verzeichnis speichert, selbst wenn ein Standardverzeichnis hinterlegt wurde. Dieser Fehler bzw. diese (oft unsinnige) Microsoft-Automatik wird in diesem Programm durch Angabe des Speicherverzeichnisses umgangen.</t>
        </r>
        <r>
          <rPr>
            <b/>
            <sz val="8"/>
            <rFont val="Tahoma"/>
            <family val="2"/>
          </rPr>
          <t xml:space="preserve">
</t>
        </r>
      </text>
    </comment>
    <comment ref="C100" authorId="0">
      <text>
        <r>
          <rPr>
            <b/>
            <sz val="8"/>
            <rFont val="Tahoma"/>
            <family val="0"/>
          </rPr>
          <t xml:space="preserve">Dirk Swierkowski:
Wird automatisch gewählt, wenn der Dateiname unzulässige Zeichen enthält oder ein anderer Fehler auftritt.
 </t>
        </r>
      </text>
    </comment>
    <comment ref="C94" authorId="0">
      <text>
        <r>
          <rPr>
            <b/>
            <sz val="8"/>
            <rFont val="Tahoma"/>
            <family val="0"/>
          </rPr>
          <t>Dirk Swierkowski:</t>
        </r>
        <r>
          <rPr>
            <sz val="8"/>
            <rFont val="Tahoma"/>
            <family val="0"/>
          </rPr>
          <t xml:space="preserve">
In Zweifelsfällen kann durch die Angabe der Uhrzeit im Dateinamen vermieden werden, daß ein bereits bestehender Dateiname benutzt wird.</t>
        </r>
        <r>
          <rPr>
            <b/>
            <sz val="8"/>
            <rFont val="Tahoma"/>
            <family val="2"/>
          </rPr>
          <t xml:space="preserve">
</t>
        </r>
      </text>
    </comment>
    <comment ref="C93" authorId="0">
      <text>
        <r>
          <rPr>
            <b/>
            <sz val="8"/>
            <rFont val="Tahoma"/>
            <family val="0"/>
          </rPr>
          <t>Dirk Swierkowski:</t>
        </r>
        <r>
          <rPr>
            <sz val="8"/>
            <rFont val="Tahoma"/>
            <family val="0"/>
          </rPr>
          <t xml:space="preserve">
In Zweifelsfällen kann durch die Angabe des Datums im Dateinamen vermieden werden, daß ein bereits bestehender Dateiname auftaucht. 
Ansonsten stellt das Datum sicherlich eine nützliche Zuordnungshilfe dar.</t>
        </r>
        <r>
          <rPr>
            <b/>
            <sz val="8"/>
            <rFont val="Tahoma"/>
            <family val="2"/>
          </rPr>
          <t xml:space="preserve">
</t>
        </r>
      </text>
    </comment>
    <comment ref="C87" authorId="0">
      <text>
        <r>
          <rPr>
            <b/>
            <sz val="8"/>
            <rFont val="Tahoma"/>
            <family val="0"/>
          </rPr>
          <t>Dirk Swierkowski:</t>
        </r>
        <r>
          <rPr>
            <sz val="8"/>
            <rFont val="Tahoma"/>
            <family val="0"/>
          </rPr>
          <t xml:space="preserve">
Solange keine Anrede (Herr/Frau/Firma) benutzt wird, reicht die erste Adreßzeile sicherlich für einen aussagekräftigen Dateinamen.
Sollte der Dateiname zu lang werden, benutzt das Programm selbsttätig einen verkürzten Dateinamen.</t>
        </r>
      </text>
    </comment>
    <comment ref="C88" authorId="0">
      <text>
        <r>
          <rPr>
            <b/>
            <sz val="8"/>
            <rFont val="Tahoma"/>
            <family val="0"/>
          </rPr>
          <t>Dirk Swierkowski:</t>
        </r>
        <r>
          <rPr>
            <sz val="8"/>
            <rFont val="Tahoma"/>
            <family val="0"/>
          </rPr>
          <t xml:space="preserve">
Solange keine Anrede (Herr/Frau/Firma) benutzt wird, reicht die erste Adreßzeile sicherlich für einen aussagekräftigen Dateinamen.
Sollte der Dateiname zu lang werden, benutzt das Programm selbsttätig einen verkürzten Dateinamen.</t>
        </r>
      </text>
    </comment>
    <comment ref="C89" authorId="0">
      <text>
        <r>
          <rPr>
            <b/>
            <sz val="8"/>
            <rFont val="Tahoma"/>
            <family val="0"/>
          </rPr>
          <t>Dirk Swierkowski:</t>
        </r>
        <r>
          <rPr>
            <sz val="8"/>
            <rFont val="Tahoma"/>
            <family val="0"/>
          </rPr>
          <t xml:space="preserve">
Solange keine Anrede (Herr/Frau/Firma) benutzt wird, reicht die erste Adreßzeile sicherlich für einen aussagekräftigen Dateinamen.
Sollte der Dateiname zu lang werden, benutzt das Programm selbsttätig einen verkürzten Dateinamen.</t>
        </r>
      </text>
    </comment>
    <comment ref="C90" authorId="0">
      <text>
        <r>
          <rPr>
            <b/>
            <sz val="8"/>
            <rFont val="Tahoma"/>
            <family val="0"/>
          </rPr>
          <t>Dirk Swierkowski:</t>
        </r>
        <r>
          <rPr>
            <sz val="8"/>
            <rFont val="Tahoma"/>
            <family val="0"/>
          </rPr>
          <t xml:space="preserve">
Solange keine Anrede (Herr/Frau/Firma) benutzt wird, reicht die erste Adreßzeile sicherlich für einen aussagekräftigen Dateinamen.
Sollte der Dateiname zu lang werden, benutzt das Programm selbsttätig einen verkürzten Dateinamen.</t>
        </r>
      </text>
    </comment>
    <comment ref="C91" authorId="0">
      <text>
        <r>
          <rPr>
            <b/>
            <sz val="8"/>
            <rFont val="Tahoma"/>
            <family val="0"/>
          </rPr>
          <t>Dirk Swierkowski:</t>
        </r>
        <r>
          <rPr>
            <sz val="8"/>
            <rFont val="Tahoma"/>
            <family val="0"/>
          </rPr>
          <t xml:space="preserve">
Solange keine Anrede (Herr/Frau/Firma) benutzt wird, reicht die erste Adreßzeile sicherlich für einen aussagekräftigen Dateinamen.
Sollte der Dateiname zu lang werden, benutzt das Programm selbsttätig einen verkürzten Dateinamen.</t>
        </r>
      </text>
    </comment>
    <comment ref="C92" authorId="0">
      <text>
        <r>
          <rPr>
            <b/>
            <sz val="8"/>
            <rFont val="Tahoma"/>
            <family val="0"/>
          </rPr>
          <t>Dirk Swierkowski:</t>
        </r>
        <r>
          <rPr>
            <sz val="8"/>
            <rFont val="Tahoma"/>
            <family val="0"/>
          </rPr>
          <t xml:space="preserve">
Solange keine Anrede (Herr/Frau/Firma) benutzt wird, reicht die erste Adreßzeile sicherlich für einen aussagekräftigen Dateinamen.
Sollte der Dateiname zu lang werden, benutzt das Programm selbsttätig einen verkürzten Dateinamen.</t>
        </r>
      </text>
    </comment>
    <comment ref="A19" authorId="0">
      <text>
        <r>
          <rPr>
            <b/>
            <sz val="8"/>
            <rFont val="Tahoma"/>
            <family val="0"/>
          </rPr>
          <t>Dirk Swierkowski:
Die erste Betreffzeile wird aus dem hinterlegten Betreff in der Adressen-Tabelle gebildet (sofern dort vorhanden).</t>
        </r>
        <r>
          <rPr>
            <sz val="8"/>
            <rFont val="Tahoma"/>
            <family val="0"/>
          </rPr>
          <t xml:space="preserve">
</t>
        </r>
      </text>
    </comment>
    <comment ref="C83" authorId="0">
      <text>
        <r>
          <rPr>
            <b/>
            <sz val="8"/>
            <rFont val="Tahoma"/>
            <family val="0"/>
          </rPr>
          <t>Dirk Swierkowski:</t>
        </r>
        <r>
          <rPr>
            <sz val="8"/>
            <rFont val="Tahoma"/>
            <family val="0"/>
          </rPr>
          <t xml:space="preserve">
Es könnte nützlich sein, hier die Voreinstellung aus der Grunddatentabelle zu überschreiben, um unterschiedlichen Arten von Schreiben jeweils aussagekräftige Dateinamen zu geben.</t>
        </r>
      </text>
    </comment>
    <comment ref="C72" authorId="0">
      <text>
        <r>
          <rPr>
            <b/>
            <sz val="8"/>
            <rFont val="Tahoma"/>
            <family val="0"/>
          </rPr>
          <t>Dirk Swierkowski:</t>
        </r>
        <r>
          <rPr>
            <sz val="8"/>
            <rFont val="Tahoma"/>
            <family val="0"/>
          </rPr>
          <t xml:space="preserve">
Es könnte nützlich sein, hier die Voreinstellung aus der Grunddatentabelle zu überschreiben.</t>
        </r>
      </text>
    </comment>
    <comment ref="A107" authorId="0">
      <text>
        <r>
          <rPr>
            <b/>
            <sz val="8"/>
            <rFont val="Tahoma"/>
            <family val="0"/>
          </rPr>
          <t>Dirk Swierkowski:</t>
        </r>
        <r>
          <rPr>
            <sz val="8"/>
            <rFont val="Tahoma"/>
            <family val="0"/>
          </rPr>
          <t xml:space="preserve">
Kann auf bis zu 26 Einträge erweitert werden.
Siehe die Begrenzungslinien.</t>
        </r>
        <r>
          <rPr>
            <b/>
            <sz val="8"/>
            <rFont val="Tahoma"/>
            <family val="2"/>
          </rPr>
          <t xml:space="preserve">
</t>
        </r>
      </text>
    </comment>
  </commentList>
</comments>
</file>

<file path=xl/comments9.xml><?xml version="1.0" encoding="utf-8"?>
<comments xmlns="http://schemas.openxmlformats.org/spreadsheetml/2006/main">
  <authors>
    <author>Dirk</author>
  </authors>
  <commentList>
    <comment ref="C81" authorId="0">
      <text>
        <r>
          <rPr>
            <b/>
            <sz val="8"/>
            <rFont val="Tahoma"/>
            <family val="0"/>
          </rPr>
          <t>Dirk Swierkowski:</t>
        </r>
        <r>
          <rPr>
            <sz val="8"/>
            <rFont val="Tahoma"/>
            <family val="0"/>
          </rPr>
          <t xml:space="preserve">
Schreibweise beachten: Bsp: "C:\Schriftwechsel\"
Ein allgemeines Speicherverzeichnis kann in der Tabelle Grunddaten festgelegt werden und wird dann hier automatisch übernommen.
Einträge sind hier also nur nötig, wenn für verschiedene Typen von Schreiben eigene Verzeichnisse benötigt werden.
Wenn keine Belegkopien gespeichert werden sollen (oder technische Probleme auftauchen): leerlassen bzw. die Formel löschen.
Die Dateikopien bleiben recht klein, da nur die aktive Schriftwechseltabelle gespeichert wird. Die Größe der Schriftwechsel-Gesamtdatei ist also nicht maßgebend.
</t>
        </r>
        <r>
          <rPr>
            <b/>
            <sz val="8"/>
            <rFont val="Tahoma"/>
            <family val="2"/>
          </rPr>
          <t xml:space="preserve">Bei fehlender Speicherortangabe wird keine Kopie gespeichert.
</t>
        </r>
        <r>
          <rPr>
            <sz val="8"/>
            <rFont val="Tahoma"/>
            <family val="2"/>
          </rPr>
          <t>Anmerkung: 
Auch wenn es sich in der Excel-Hilfe anders liest: Auf das hinterlegte Standardverzeichnis kann nicht zuverlässig zugegriffen werden, daher verlangt dieses Programm eine explizite Angabe.
Erfahrene Anwender wissen, daß Excel u. U. im zuletzt benutzen Verzeichnis speichert, selbst wenn ein Standardverzeichnis hinterlegt wurde. Dieser Fehler bzw. diese (oft unsinnige) Microsoft-Automatik wird in diesem Programm durch Angabe des Speicherverzeichnisses umgangen.</t>
        </r>
        <r>
          <rPr>
            <b/>
            <sz val="8"/>
            <rFont val="Tahoma"/>
            <family val="2"/>
          </rPr>
          <t xml:space="preserve">
</t>
        </r>
      </text>
    </comment>
    <comment ref="C100" authorId="0">
      <text>
        <r>
          <rPr>
            <b/>
            <sz val="8"/>
            <rFont val="Tahoma"/>
            <family val="0"/>
          </rPr>
          <t xml:space="preserve">Dirk Swierkowski:
Wird automatisch gewählt, wenn der Dateiname unzulässige Zeichen enthält oder ein anderer Fehler auftritt.
 </t>
        </r>
      </text>
    </comment>
    <comment ref="C94" authorId="0">
      <text>
        <r>
          <rPr>
            <b/>
            <sz val="8"/>
            <rFont val="Tahoma"/>
            <family val="0"/>
          </rPr>
          <t>Dirk Swierkowski:</t>
        </r>
        <r>
          <rPr>
            <sz val="8"/>
            <rFont val="Tahoma"/>
            <family val="0"/>
          </rPr>
          <t xml:space="preserve">
In Zweifelsfällen kann durch die Angabe der Uhrzeit im Dateinamen vermieden werden, daß ein bereits bestehender Dateiname benutzt wird.</t>
        </r>
        <r>
          <rPr>
            <b/>
            <sz val="8"/>
            <rFont val="Tahoma"/>
            <family val="2"/>
          </rPr>
          <t xml:space="preserve">
</t>
        </r>
      </text>
    </comment>
    <comment ref="C93" authorId="0">
      <text>
        <r>
          <rPr>
            <b/>
            <sz val="8"/>
            <rFont val="Tahoma"/>
            <family val="0"/>
          </rPr>
          <t>Dirk Swierkowski:</t>
        </r>
        <r>
          <rPr>
            <sz val="8"/>
            <rFont val="Tahoma"/>
            <family val="0"/>
          </rPr>
          <t xml:space="preserve">
In Zweifelsfällen kann durch die Angabe des Datums im Dateinamen vermieden werden, daß ein bereits bestehender Dateiname auftaucht. 
Ansonsten stellt das Datum sicherlich eine nützliche Zuordnungshilfe dar.</t>
        </r>
        <r>
          <rPr>
            <b/>
            <sz val="8"/>
            <rFont val="Tahoma"/>
            <family val="2"/>
          </rPr>
          <t xml:space="preserve">
</t>
        </r>
      </text>
    </comment>
    <comment ref="C87" authorId="0">
      <text>
        <r>
          <rPr>
            <b/>
            <sz val="8"/>
            <rFont val="Tahoma"/>
            <family val="0"/>
          </rPr>
          <t>Dirk Swierkowski:</t>
        </r>
        <r>
          <rPr>
            <sz val="8"/>
            <rFont val="Tahoma"/>
            <family val="0"/>
          </rPr>
          <t xml:space="preserve">
Solange keine Anrede (Herr/Frau/Firma) benutzt wird, reicht die erste Adreßzeile sicherlich für einen aussagekräftigen Dateinamen.
Sollte der Dateiname zu lang werden, benutzt das Programm selbsttätig einen verkürzten Dateinamen.</t>
        </r>
      </text>
    </comment>
    <comment ref="C88" authorId="0">
      <text>
        <r>
          <rPr>
            <b/>
            <sz val="8"/>
            <rFont val="Tahoma"/>
            <family val="0"/>
          </rPr>
          <t>Dirk Swierkowski:</t>
        </r>
        <r>
          <rPr>
            <sz val="8"/>
            <rFont val="Tahoma"/>
            <family val="0"/>
          </rPr>
          <t xml:space="preserve">
Solange keine Anrede (Herr/Frau/Firma) benutzt wird, reicht die erste Adreßzeile sicherlich für einen aussagekräftigen Dateinamen.
Sollte der Dateiname zu lang werden, benutzt das Programm selbsttätig einen verkürzten Dateinamen.</t>
        </r>
      </text>
    </comment>
    <comment ref="C89" authorId="0">
      <text>
        <r>
          <rPr>
            <b/>
            <sz val="8"/>
            <rFont val="Tahoma"/>
            <family val="0"/>
          </rPr>
          <t>Dirk Swierkowski:</t>
        </r>
        <r>
          <rPr>
            <sz val="8"/>
            <rFont val="Tahoma"/>
            <family val="0"/>
          </rPr>
          <t xml:space="preserve">
Solange keine Anrede (Herr/Frau/Firma) benutzt wird, reicht die erste Adreßzeile sicherlich für einen aussagekräftigen Dateinamen.
Sollte der Dateiname zu lang werden, benutzt das Programm selbsttätig einen verkürzten Dateinamen.</t>
        </r>
      </text>
    </comment>
    <comment ref="C90" authorId="0">
      <text>
        <r>
          <rPr>
            <b/>
            <sz val="8"/>
            <rFont val="Tahoma"/>
            <family val="0"/>
          </rPr>
          <t>Dirk Swierkowski:</t>
        </r>
        <r>
          <rPr>
            <sz val="8"/>
            <rFont val="Tahoma"/>
            <family val="0"/>
          </rPr>
          <t xml:space="preserve">
Solange keine Anrede (Herr/Frau/Firma) benutzt wird, reicht die erste Adreßzeile sicherlich für einen aussagekräftigen Dateinamen.
Sollte der Dateiname zu lang werden, benutzt das Programm selbsttätig einen verkürzten Dateinamen.</t>
        </r>
      </text>
    </comment>
    <comment ref="C91" authorId="0">
      <text>
        <r>
          <rPr>
            <b/>
            <sz val="8"/>
            <rFont val="Tahoma"/>
            <family val="0"/>
          </rPr>
          <t>Dirk Swierkowski:</t>
        </r>
        <r>
          <rPr>
            <sz val="8"/>
            <rFont val="Tahoma"/>
            <family val="0"/>
          </rPr>
          <t xml:space="preserve">
Solange keine Anrede (Herr/Frau/Firma) benutzt wird, reicht die erste Adreßzeile sicherlich für einen aussagekräftigen Dateinamen.
Sollte der Dateiname zu lang werden, benutzt das Programm selbsttätig einen verkürzten Dateinamen.</t>
        </r>
      </text>
    </comment>
    <comment ref="C92" authorId="0">
      <text>
        <r>
          <rPr>
            <b/>
            <sz val="8"/>
            <rFont val="Tahoma"/>
            <family val="0"/>
          </rPr>
          <t>Dirk Swierkowski:</t>
        </r>
        <r>
          <rPr>
            <sz val="8"/>
            <rFont val="Tahoma"/>
            <family val="0"/>
          </rPr>
          <t xml:space="preserve">
Solange keine Anrede (Herr/Frau/Firma) benutzt wird, reicht die erste Adreßzeile sicherlich für einen aussagekräftigen Dateinamen.
Sollte der Dateiname zu lang werden, benutzt das Programm selbsttätig einen verkürzten Dateinamen.</t>
        </r>
      </text>
    </comment>
    <comment ref="A19" authorId="0">
      <text>
        <r>
          <rPr>
            <b/>
            <sz val="8"/>
            <rFont val="Tahoma"/>
            <family val="0"/>
          </rPr>
          <t>Dirk Swierkowski:
Die erste Betreffzeile wird aus dem hinterlegten Betreff in der Adressen-Tabelle gebildet (sofern dort vorhanden).</t>
        </r>
        <r>
          <rPr>
            <sz val="8"/>
            <rFont val="Tahoma"/>
            <family val="0"/>
          </rPr>
          <t xml:space="preserve">
</t>
        </r>
      </text>
    </comment>
    <comment ref="C83" authorId="0">
      <text>
        <r>
          <rPr>
            <b/>
            <sz val="8"/>
            <rFont val="Tahoma"/>
            <family val="0"/>
          </rPr>
          <t>Dirk Swierkowski:</t>
        </r>
        <r>
          <rPr>
            <sz val="8"/>
            <rFont val="Tahoma"/>
            <family val="0"/>
          </rPr>
          <t xml:space="preserve">
Es könnte nützlich sein, hier die Voreinstellung aus der Grunddatentabelle zu überschreiben, um unterschiedlichen Arten von Schreiben jeweils aussagekräftige Dateinamen zu geben.</t>
        </r>
      </text>
    </comment>
    <comment ref="C72" authorId="0">
      <text>
        <r>
          <rPr>
            <b/>
            <sz val="8"/>
            <rFont val="Tahoma"/>
            <family val="0"/>
          </rPr>
          <t>Dirk Swierkowski:</t>
        </r>
        <r>
          <rPr>
            <sz val="8"/>
            <rFont val="Tahoma"/>
            <family val="0"/>
          </rPr>
          <t xml:space="preserve">
Es könnte nützlich sein, hier die Voreinstellung aus der Grunddatentabelle zu überschreiben.</t>
        </r>
      </text>
    </comment>
    <comment ref="A107" authorId="0">
      <text>
        <r>
          <rPr>
            <b/>
            <sz val="8"/>
            <rFont val="Tahoma"/>
            <family val="0"/>
          </rPr>
          <t>Dirk Swierkowski:</t>
        </r>
        <r>
          <rPr>
            <sz val="8"/>
            <rFont val="Tahoma"/>
            <family val="0"/>
          </rPr>
          <t xml:space="preserve">
Kann auf bis zu 26 Einträge erweitert werden.
Siehe die Begrenzungslinien.</t>
        </r>
        <r>
          <rPr>
            <b/>
            <sz val="8"/>
            <rFont val="Tahoma"/>
            <family val="2"/>
          </rPr>
          <t xml:space="preserve">
</t>
        </r>
      </text>
    </comment>
  </commentList>
</comments>
</file>

<file path=xl/sharedStrings.xml><?xml version="1.0" encoding="utf-8"?>
<sst xmlns="http://schemas.openxmlformats.org/spreadsheetml/2006/main" count="795" uniqueCount="354">
  <si>
    <t>Ebenso wurde auf eine - wie auch immer geartete - Automatisierung der Anrede (z.B. "Sehr geehrter Herr Müller," verzichtet. Solche Automatiserungen bringen mehr Aufwand als Nutzen. Ein Feld Herr/Frau müßte ausgefüllt werden. Der Name müßte in Vorname/Nachname aufgeteilt werden. Eventuell müßte auch eine Aufteilung in Du/Sie stattfinden. Noch komplizierter würde dies natürlich bei ausländischen Empfängern. Kurzum: Die komplette Anrede ist schneller eingegeben (oder kopiert) als es dauern würde, solche Felder korrekt auszufüllen. Es gibt im übrigen schon genug Beispiele für schlechte Briefpost. Selbst von großen Unternehmen, erhalte ich immer wieder Post, in der die Anrede unprofessionell wird. Schuld sind wohl fehlgeschlagene, undurchdachte Automatisierungsversuche.</t>
  </si>
  <si>
    <t xml:space="preserve">Die Belegkopiefunktionalität wurde so gestaltet, daß auch bei fehlerhaften MS-Office-Versionen brauchbare Ergebnisse erzielt werden. Im Idealfall bestehen die Belegkopien lediglich aus der gerade verwendeten Schriftwechseltabelle. Alle Formeln sind dort durch Werte ersetzt, also quasi unveränderlich. Im schlechteren Fall, wie er insbesondere bei einigen frühen Verkaufsversionen von MS-Office 2000 und MS-Office XP aufauchen kann, wird die gesamte Datei zuzüglich einer explizit als Belegkopie benannten Tabelle gespeichert. Im schlechtesten Fall erhalten Sie die gesamte Datei als Kopie, wobei nur die aktuelle Tabelle entsprechend aufbereitet wurde. Es sollte also in jedem Fall auf die ein oder andere Weise funktionieren. Fehlermeldungen können Sie gerne an mich richten. Microsoft hat leider schon zugegeben, hier nichts mehr tun zu wollen und kann es sich als De-facto-Monopolist wohl auch leisten. In einigen Fällen könnte die Installation des neuesten MS-Office-Updates jedoch Abhilfe bringen, siehe: www.microsoft.com. </t>
  </si>
  <si>
    <t xml:space="preserve">Das eigentliche Schreiben kann praktisch ohne Einschränkung verändert werden. Lediglich die Adreßzellen sind (nur zwecks Festlegung eines Belegkopie-Dateinamens) mit den Programmabläufen verknüpft. </t>
  </si>
  <si>
    <t>Das Textfeld, durch das ein Arbeiten wie mit einem Textprogramm ermöglicht wird, kann auf verschiedenste Art formatiert und natürlich auch verlängert werden, z.B. ist auch eine Blocksatz-Formatierung (in Excel verwirrenderweise als Format "Aufteilen" bezeichnet) möglich sowie die Erstellung mehrseitiger Musterschreiben.</t>
  </si>
  <si>
    <t>Alle Tabellen können im Excel-Register verschoben werden, auf diese Art ist es z.B. möglich, die Schriftwechsel-Muster alphabetisch zu sortieren oder selten benötigte Tabellen nach hinten zu verschieben.</t>
  </si>
  <si>
    <t>Die Datei als ganzes kann für Sicherungs-, Experimentier- oder sonstige Zwecke frei umbenannt werden.</t>
  </si>
  <si>
    <t>Meine persönliche Meinung hierzu ist, daß Microsoft anders handeln würde, wenn mehr Kunden wüßten, daß MS-Office 97 (!) die beste (!) bis heute verfügbare MS-Office-Version ist, sowohl was die Funktionalität als auch insbesondere die Stabilität angeht. MS-Office 97 ist übrigens bereits für etwa 30,- Euro (meist natürlich "gebraucht", aber lizenzrechtlich einwandfrei) in ausreichender Stückzahl am Markt verfügbar.</t>
  </si>
  <si>
    <t>Bestellinformationen:</t>
  </si>
  <si>
    <t>© 2004 - 2006 Dirk Swierkowski</t>
  </si>
  <si>
    <t>Bei normalen Bürodruckern ist eine Druckverzögerung von etwa 4 Sekunden, insbesondere bei Druck sehr vieler</t>
  </si>
  <si>
    <t>Bei sehr leistungsfähigen Drucker-Installationen oder kleinen Auflagen kann auf die Verzögerung verzichtet werden.</t>
  </si>
  <si>
    <t xml:space="preserve">
Standard-, Serien- und Einzelbriefe erstellen
Automatisch Belegkopien speichern
Automatisch ein Journal (Übersichtsliste der Schreiben) erstellen
</t>
  </si>
  <si>
    <t>B) Präferenzen für Dateikopien:
Muß nur ausgefüllt werden, wenn Sie Dateikopien der Schreiben benötigen. 
Spezialverzeichnisse für einzelne Arten von Schreiben können auch individuell in der jeweiligen Tabelle festegelegt werden.</t>
  </si>
  <si>
    <t>- Oder Sie benutzen die Tabelle "Muster" und überscheiben/löschen die vorhandenen Briefkopfzellen. Logo-Grafiken können problemlos eingefügt werden (Menü: Einfügen_Grafik_aus Datei). Sofern Sie einen vorgedruckten Briefbogen benutzen, können Sie die Zeilen- und Spaltengrößen anpassen, sowie einzelne Zellinhalte verschieben. Selbstverständlich ist die Schriftwechselmustertabelle schon den normalen Briefmaßen angepaßt, so daß allenfalls Feinjustierung notwendig wird. Bitte beachten Sie, daß nur die Spalten E bis O geändert werden dürfen. Die Spalten A bis D enthalten Automatisierungszellen. Hier bitte nichts löschen oder verschieben.</t>
  </si>
  <si>
    <t>- Entweder füllen Sie in der Tabelle "Grunddaten" die hierfür vorgesehenen Zellen aus</t>
  </si>
  <si>
    <t>Als einzige Datentabelle des Programms steht die Tabelle "Adressen" zur Verfügung. Die Spalten A bis J (also Index, Adresse, Serienbriefauswahl, Ansprache und Betreff ) dienen verschiedenen Programmzwecken. Adresse, Ansprache und Betreff können mit einem einzigen Knopfdruck in die Schriftwechseltabellen eingefügt werden. Hierzu wird lediglich ein fortlaufender Index (Spalte A) benötigt. Die ausgefüllten Zeilen der Serienbriefauswahlspalte H können später ebenso im Seriendruck verwendet werden. Die übrigen Spalten stellen eine beispielhafte Datensammlung dar, die frei geändert werden kann. Die Daten sind bis Spalte Z innerhalb des eigentlichen Schriftwechselmusters verknüpft und können so über einen einfachen Zellverweis (z.B. "=C100") in die Schreiben eingefügt werden. Hierzu später ein Beispiel.</t>
  </si>
  <si>
    <t>Die Vollversion (Einzelplatzlizenz) kostet € 19,95. Bestellung einfach per E-Mail:</t>
  </si>
  <si>
    <t>Die Einstellungen können später noch innerhalb der jeweiligen Schriftwechsel-Mustervorlage an den Einzelfall angepaßt werden.</t>
  </si>
  <si>
    <t xml:space="preserve">Alle Einstellungen der Tabelle "Grunddaten" nehmen Sie in farbig markierten Zellen vor, zu denen jeweils Hilfetexte und Kommentare sowie direkt einsatzfähige Grundeinstellungen/-einträge vorhanden sind. </t>
  </si>
  <si>
    <t>Der Kauf erfolgt auf Rechnung mit 18-tägigem Zahlungsziel und Geld-zurück-Garantie bei Irrtum. Sie erhalten die Vollversion per E-Mail (ca. 200 KB) sowie die Rechnung mit ausgewiesener Umsatzsteuer als PDF-Datei.</t>
  </si>
  <si>
    <t>Die von Ihnen - wie oben beschrieben - geänderte Tabelle "Muster" ist der Ausgangspunkt für Ihre Musterschreibensammlung. Sie können diese Tabelle kopieren und z.B. den vorgegebenen Betreff und den eigentlichen Brieftext für verschiedene Arten von Standardschreiben und Serienbriefen abändern. Insgesamt können Sie über 200 Musterschreiben in dieser einen Datei speichern und bei Bedarf einsetzen. Weiter unten folgen noch anschauliche Beispiele.</t>
  </si>
  <si>
    <t>Die Spalte "Index" in der Tabelle "Adressen" muß immer ausgefüllt werden. Am einfachsten mit einer fortlaufenden Zahl. Für die ersten 100 Adressen ist alles vorbereitet, danach können Sie mit der Maus sowie der STRG-Taste weitere Indizes automatisch einfügen, d.h. die Reihenbildungsfunktion von MS-Excel nutzen. Die vorhandenen Mustereinträge können natürlich gelöscht (Entfernen-Taste) bzw. überschrieben werden.</t>
  </si>
  <si>
    <t>In Abschnitt 2 der Tabelle "Grunddaten" können Sie Angaben zu den gewünschten Programmabläufen machen. Neben der einstellbaren Anzahl der Druckkopien können Sie insbesondere festlegen, ob überhaupt Belegkopien der Schreiben (als Dateien) und Journaleinträge gespeichert werden sollen. Desweiteren können Sie dort festlegen, ob die Programmausführung zur Vermeidung von Druckerüberlastungen verzögert stattfinden soll. Schlußendlich können Sie die Form des Dateinamens völlig frei bzw. auch anhand der vorgegebenen Auswahlmöglichkeiten festlegen. Dasselbe gilt für das Speicherverzeichnis der Belegkopien.</t>
  </si>
  <si>
    <t>1. Die Tabelle "Beispiel_Kürzungswiderspruch" wurde ja bereits angesprochen. 
Hierbei handelt es sich um die unveränderte Mustertabelle, ergänzt um einen Standard-Brieftext im Textfeld. Darüber hinaus wurden die Betreff-Zellen (B321 bis C28) angepaßt. Für alle weiteren Kürzungswidersprüche muß also nur noch der Adreßindex ausgewählt und die passenden Daten in die zellen C17, 22, 23, 26, 27 und 28 eingetragen werden. Fertig.</t>
  </si>
  <si>
    <t xml:space="preserve">2. Tabelle "Beispiel_Geburtstagsgrüße":
Hier wurden dieselben Anpassungen vorgenommen. Zusätzlich wurde ein unveränderlicher Betreff in Zelle C17 eingetragen. Auch wurde das Textfeld gelöscht, um eine Formel einbinden zu können, die den Geburtstag (bzw. das Alter) des Adressaten nennt. 
Für jeden weiteren Jubilar reicht es aus, die Adresse per Button auszuwählen oder den Adreßindex manuell in Zelle C15 einzutragen. </t>
  </si>
  <si>
    <t>Programmpräferenzen</t>
  </si>
  <si>
    <t>Vorbereitung des Tagesgeschäfts</t>
  </si>
  <si>
    <t>Tagesgeschäft:</t>
  </si>
  <si>
    <t>Daten:</t>
  </si>
  <si>
    <t>Standardschreiben:</t>
  </si>
  <si>
    <t>Adresse, Standardbetreff und Anrede übertragen Sie per Knopfdruck aus der Tabelle Adressen. Alternativ können Sie auch einen bekannten Adreßindex in Zelle C15 der Schreibentabelle manuell eingeben.</t>
  </si>
  <si>
    <t>Serienbriefe:</t>
  </si>
  <si>
    <t>Drücken Sie nach Eingabe der Daten den Button "Einzelbrief drucken/speichern". Fertig.</t>
  </si>
  <si>
    <t>Eine Belegkopie und ein Journaleintrag (Schreibenliste) erstellen sich automatisch bzw. je nach Ihrer Vorgabe in der Tabelle Grunddaten.</t>
  </si>
  <si>
    <t>Markieren Sie die gewünschten Adressaten in der Adressentabelle, indem Sie jeweils ein "x" in Spalte H eintragen. Für eine datenbankmäßige Auswahl können Sie einen Datenfilter einrichten. Durch Kopieren und einfügen des "x" können problemlos 1000 Zeilen in 5 Sekunden auf diese Art markiert bzw. 1000 Serienbriefe vorbereitet werden. Die eigentliche Besonderheit dieses Programms liegt aber darin, hier eine vollkommen individuelle Auswahl zuzulassen, während Textprogramme, wie MS-Word immer nur eine Auswahl nach datentechnischen Kritereien ermöglichen (z.B. Serienbrief an alle Kunden in maximal 3 PLZ-Bereichen).</t>
  </si>
  <si>
    <t>- Keine komplizierten Datenbankoperationen zur Erstellung von Serienbriefen nötig.</t>
  </si>
  <si>
    <t>- Wie oben schon gesagt: Drucken sowie Automatische Speicherung von Belegkopien und Journaleinträgen mit einem einzigen Knopfdruck</t>
  </si>
  <si>
    <t>Um Funktionen und Bedienkomfort zu ermöglichen, wie es mit einem Textprogramm (z.B. MS-Word) nicht möglich ist. Das Programm ist aus der täglichen Praxisarbeit heraus entstanden und bietet im Vergleich zu Textprogrammen:</t>
  </si>
  <si>
    <t>- Automatische Adreßauswahl auch bei Einzelbriefen (ohne langwierige Datenbankoperationen)</t>
  </si>
  <si>
    <t>Einrichtung:</t>
  </si>
  <si>
    <t>In der Vollversion sind diese Einschränkungen natürlich aufgehoben.</t>
  </si>
  <si>
    <t>Briefkopf:</t>
  </si>
  <si>
    <t>Ihren Briefkopf können Sie auf zwei Arten einrichten:</t>
  </si>
  <si>
    <t>Straße</t>
  </si>
  <si>
    <t>Ort</t>
  </si>
  <si>
    <t xml:space="preserve"> </t>
  </si>
  <si>
    <t>Ihre</t>
  </si>
  <si>
    <t>Kürzungsanzeige</t>
  </si>
  <si>
    <t>vom</t>
  </si>
  <si>
    <t>19.01.05</t>
  </si>
  <si>
    <t>über €</t>
  </si>
  <si>
    <t>100,00</t>
  </si>
  <si>
    <t>Unsere</t>
  </si>
  <si>
    <t>Rechnung</t>
  </si>
  <si>
    <t>Nr.</t>
  </si>
  <si>
    <t>4040400</t>
  </si>
  <si>
    <t>03.01.05</t>
  </si>
  <si>
    <t>200,00</t>
  </si>
  <si>
    <t>Auf die Hinzufügung einer E-Mail-Seriendruckfunktionalität wurde verzichtet. Die E-Mail-Funktionalität von MS-Office ist so angelegt, daß der professionelle Einsatz nicht ohne Handarbeit zu bewerkstelligen ist.</t>
  </si>
  <si>
    <t>Ein besonderer Reiz von Excel besteht in der Veränderbarkeit der Dateien und Tabellen, auch bei geringer Programmiererfahrung des Anwenders. Hier bitte ich darum, eventuelle Experimente zuerst an einer Sicherungskopie der Datei auszuführen, wie ich dies im übrigen auch selbst tue und zwar schon bei eher unkritischen Änderungen! Dies stört bei der Arbeit praktisch überhaupt nicht, bewahrt aber vor unbeabsichtigten Zerstörungen und der dann unvermeidlichen, teilweise sehr aufwendigen Reparaturarbeit.</t>
  </si>
  <si>
    <t xml:space="preserve">Zu den Mustertabellen: Die Spalten A bis D müssen unverändert verbleiben, ganz gleich, wie Sie die eigentlichen Schreiben aufbereiten. In den Spalten A bis D werden die zum Ablauf, insbesondere der Seriendruckfunktionalität, benötigten Informationen gesammelt. Sofern Sie also weitere Informationen integrieren wollen, sollten Sie dies in freien Zellen oder unterhalb der bestehenden Zellen tun. Das Programm enthält als Beispiel die rechnerische Ableitung des Alters des jeweiligen Adressaten. Weitere rechnerische Ableitungen aus einer ggf. umgestellten Adressentabelle müssen Sie also in freien Zellen oder unterhalb der jetzigen einfügen. Ein Einfügen neuer bzw. ein Löschen bestehender Spalten und Zeilen ist nicht möglich. Der Dateiname der Belegkopien muß z.B. immer in den Zellen C96 bzw. C100 stehen, damit das Programm funktioniert. Alle Zeilen und Spalten der Mustertabellen können jedoch problemlos verkleinert oder vergrößert werden. </t>
  </si>
  <si>
    <t>Index</t>
  </si>
  <si>
    <t>Name/Firma</t>
  </si>
  <si>
    <t>Land</t>
  </si>
  <si>
    <t>Namens- oder Firmenzusatz</t>
  </si>
  <si>
    <t>zu Händen ...</t>
  </si>
  <si>
    <t>Name/Firma 1</t>
  </si>
  <si>
    <t>Name/Firma 3</t>
  </si>
  <si>
    <t>Name/Firma 4</t>
  </si>
  <si>
    <t>Name/Firma 5</t>
  </si>
  <si>
    <t>Name/Firma 6</t>
  </si>
  <si>
    <t>Name/Firma 7</t>
  </si>
  <si>
    <t>Name/Firma 8</t>
  </si>
  <si>
    <t>Name/Firma 9</t>
  </si>
  <si>
    <t>Name/Firma 10</t>
  </si>
  <si>
    <t>Name/Firma 11</t>
  </si>
  <si>
    <t>Name/Firma 12</t>
  </si>
  <si>
    <t>Name/Firma 14</t>
  </si>
  <si>
    <t>Name/Firma 15</t>
  </si>
  <si>
    <t>Name/Firma 16</t>
  </si>
  <si>
    <t>Name/Firma 17</t>
  </si>
  <si>
    <t>Name/Firma 19</t>
  </si>
  <si>
    <t>Name/Firma 2</t>
  </si>
  <si>
    <t>Firmenzusatz/Abteilung 6</t>
  </si>
  <si>
    <t>Firmenzusatz/Abteilung 7</t>
  </si>
  <si>
    <t>Firmenzusatz/Abteilung 8</t>
  </si>
  <si>
    <t>Firmenzusatz/Abteilung 14</t>
  </si>
  <si>
    <t>Firmenzusatz/Abteilung 15</t>
  </si>
  <si>
    <t>Firmenzusatz/Abteilung 1</t>
  </si>
  <si>
    <t>zu Händen 3</t>
  </si>
  <si>
    <t>zu Händen 6</t>
  </si>
  <si>
    <t>zu Händen 9</t>
  </si>
  <si>
    <t>zu Händen 10</t>
  </si>
  <si>
    <t>zu Händen 14</t>
  </si>
  <si>
    <t>zu Händen 15</t>
  </si>
  <si>
    <t>zu Händen 16</t>
  </si>
  <si>
    <t>zu Händen 1</t>
  </si>
  <si>
    <t>Strasse 4</t>
  </si>
  <si>
    <t>Strasse 7</t>
  </si>
  <si>
    <t>Strasse 9</t>
  </si>
  <si>
    <t>Strasse 12</t>
  </si>
  <si>
    <t>Strasse  14</t>
  </si>
  <si>
    <t>Strasse 16</t>
  </si>
  <si>
    <t>Strasse 1</t>
  </si>
  <si>
    <t>011111 Ort 1</t>
  </si>
  <si>
    <t>Ort 2</t>
  </si>
  <si>
    <t>Ort 3</t>
  </si>
  <si>
    <t>Ort 4</t>
  </si>
  <si>
    <t>Ort 5</t>
  </si>
  <si>
    <t>Ort 6</t>
  </si>
  <si>
    <t>Ort 7</t>
  </si>
  <si>
    <t>Ort 8</t>
  </si>
  <si>
    <t>Ort 9</t>
  </si>
  <si>
    <t>Ort 10</t>
  </si>
  <si>
    <t>Ort 11</t>
  </si>
  <si>
    <t>Ort 12</t>
  </si>
  <si>
    <t>Ort 14</t>
  </si>
  <si>
    <t>Ort 15</t>
  </si>
  <si>
    <t>Ort 16</t>
  </si>
  <si>
    <t>Ort 17</t>
  </si>
  <si>
    <t>Land 1</t>
  </si>
  <si>
    <t>Land 5</t>
  </si>
  <si>
    <t>Land 8</t>
  </si>
  <si>
    <t>Land 10</t>
  </si>
  <si>
    <t>Land 12</t>
  </si>
  <si>
    <t>Land 15</t>
  </si>
  <si>
    <t>Land 20</t>
  </si>
  <si>
    <t>Land 16</t>
  </si>
  <si>
    <t>Ansprache</t>
  </si>
  <si>
    <t>Sehr geehrte Damen und Herren,</t>
  </si>
  <si>
    <t>Hallo,</t>
  </si>
  <si>
    <t>Telefon</t>
  </si>
  <si>
    <t>Handy</t>
  </si>
  <si>
    <t>Fax</t>
  </si>
  <si>
    <t>E-Mail</t>
  </si>
  <si>
    <t>Webseite</t>
  </si>
  <si>
    <t>Geburtstag</t>
  </si>
  <si>
    <t>Steuernummer</t>
  </si>
  <si>
    <t>Sonstiges</t>
  </si>
  <si>
    <t>Wichtiger Kunde? 
Bei jeder Serienbrief-Werbeaktion berücksichtigen?</t>
  </si>
  <si>
    <t>Angaben/Standardtexte</t>
  </si>
  <si>
    <t>Ihre Daten</t>
  </si>
  <si>
    <t>Zweck</t>
  </si>
  <si>
    <t>Firmenkurzbezeichung:</t>
  </si>
  <si>
    <t>Musterfirma</t>
  </si>
  <si>
    <t>Firmenzusatz oder Wahlspruch:</t>
  </si>
  <si>
    <t>Wir tun alles für Sie !</t>
  </si>
  <si>
    <t>Logo-Unterzeile</t>
  </si>
  <si>
    <t>Firmenlangbezeichnung:</t>
  </si>
  <si>
    <t>Musterfirma GmbH &amp; Co. KG</t>
  </si>
  <si>
    <t>Adresse</t>
  </si>
  <si>
    <t>Firmenzusatz:</t>
  </si>
  <si>
    <t>Musterstraße 1</t>
  </si>
  <si>
    <t>11111 Musterort</t>
  </si>
  <si>
    <t>Tel.:</t>
  </si>
  <si>
    <t>0123 - 45 67 89 - 0</t>
  </si>
  <si>
    <t>Fax:</t>
  </si>
  <si>
    <t>0123 - 45 67 89 - 123</t>
  </si>
  <si>
    <t>Handy:</t>
  </si>
  <si>
    <t>0177 - 45 67 89</t>
  </si>
  <si>
    <t>info@musterfirma.com</t>
  </si>
  <si>
    <t>Internet:</t>
  </si>
  <si>
    <t>www.musterfirma.com</t>
  </si>
  <si>
    <t>Unser Zeichen:</t>
  </si>
  <si>
    <t>E-Mail:</t>
  </si>
  <si>
    <t>1.Ihr Briefkopf</t>
  </si>
  <si>
    <t>Datum: (z.B. für Vordatierungen, sonst leerlassen):</t>
  </si>
  <si>
    <t>Alternativer Dateiname (bei Fehlern, automatisch)</t>
  </si>
  <si>
    <t>Adreßindex (für Automatiken leerlassen):</t>
  </si>
  <si>
    <t>Kurze Farbenerklärung zu den Eingabezellen unten:</t>
  </si>
  <si>
    <t>Eingabezellen, die bei Nutzung von Automatiken leerbleiben müssen</t>
  </si>
  <si>
    <t>In vielen Fällen müssen also nur die leuchtendgrünen Zellen (erste Farbe) ausgefüllt werden.</t>
  </si>
  <si>
    <t>0123-456789</t>
  </si>
  <si>
    <t>0177-1234567</t>
  </si>
  <si>
    <t>0123-45679</t>
  </si>
  <si>
    <t>email@provider.com</t>
  </si>
  <si>
    <t>123/456/7891</t>
  </si>
  <si>
    <t>Daten zur ausgewählten Adresse:</t>
  </si>
  <si>
    <t>Näheres steht bei der jeweiligen Eingabezelle und auch in der Anleitung!</t>
  </si>
  <si>
    <t>Die Daten aus der Adressentabelle werden hier wiederholt, um sie direkt ins Schreiben einbinden zu können</t>
  </si>
  <si>
    <t>Einfacher Zellverweis reicht, kein Sverweis nötig.</t>
  </si>
  <si>
    <t>ja</t>
  </si>
  <si>
    <t>Dear Sirs,</t>
  </si>
  <si>
    <t>Ansprechpartner ....</t>
  </si>
  <si>
    <t>geworben von....</t>
  </si>
  <si>
    <t>nein</t>
  </si>
  <si>
    <t>Peter Meier</t>
  </si>
  <si>
    <t>Hauptstraße 22</t>
  </si>
  <si>
    <t>22222 Ort</t>
  </si>
  <si>
    <t>Adresse (Briefkopf)</t>
  </si>
  <si>
    <t>Adresse (Briefkopf) und Absenderadresse (Sichtfenster)</t>
  </si>
  <si>
    <t>Kontakt (Briefkopf)</t>
  </si>
  <si>
    <t>abc/mu</t>
  </si>
  <si>
    <t>Beispielhafte rechnerische Ableitungen aus der Adressentabelle</t>
  </si>
  <si>
    <t>Alter + 1 (z.B. für um ein oder zwei Tage vorgezogene Geburtstagsbriefe)</t>
  </si>
  <si>
    <t>Passender Brieftext hierzu</t>
  </si>
  <si>
    <t>Bemerkungen</t>
  </si>
  <si>
    <t>Adressindex:</t>
  </si>
  <si>
    <t>Automatischer Adreßindex (Hilfstabelle)</t>
  </si>
  <si>
    <t>Endgültiger Adreßindex (manueller wird vorgezogen)</t>
  </si>
  <si>
    <t>Die "Nullzeile" verhindert unschöne #NV-Fehlermeldungen im Schriftwechselblatt</t>
  </si>
  <si>
    <t xml:space="preserve">Betreff
</t>
  </si>
  <si>
    <t>2. Betreffzeile (Erste Handeingabe-Betreffzeile):</t>
  </si>
  <si>
    <t>3. Betreffzeile (Zweite Handeingabe-Betreffzeile):</t>
  </si>
  <si>
    <t>Ihr Auftrag Nr. 1</t>
  </si>
  <si>
    <t>Unsere Rahmenbestellung Nr. 2</t>
  </si>
  <si>
    <t>Strasse 2</t>
  </si>
  <si>
    <t>" "</t>
  </si>
  <si>
    <t>Formelzellen. Änderung nicht empfohlen.</t>
  </si>
  <si>
    <t>Erste Betreffzeile (für Automatiken leerlassen):</t>
  </si>
  <si>
    <t>2. Angaben zum Programm:</t>
  </si>
  <si>
    <t>Muß nicht unbedingt ausgefüllt werden. Sie können den Briefkopf auch direkt in den Mustertabellen frei eingeben und/oder Logo-Grafiken einbinden!</t>
  </si>
  <si>
    <t>Logo-Schriftzug und Absenderadresse (Sichtfenster)</t>
  </si>
  <si>
    <t>Für Belegkopien (Dateien)</t>
  </si>
  <si>
    <t>Verzeichnisschreibweise für Macintosh-Systeme: sehen Sie ggf. in der Dokumentation Ihrer MS-Office-Version nach.</t>
  </si>
  <si>
    <t>C:\Schriftwechsel\</t>
  </si>
  <si>
    <t>Dateiname der Belegkopie:</t>
  </si>
  <si>
    <t>Beginn des Dateinamens (Freitext):</t>
  </si>
  <si>
    <t>x</t>
  </si>
  <si>
    <r>
      <t>Weitere Bestandteile des Dateinamens (</t>
    </r>
    <r>
      <rPr>
        <b/>
        <u val="single"/>
        <sz val="10"/>
        <rFont val="Arial"/>
        <family val="2"/>
      </rPr>
      <t>x eintragen oder leerlassen!</t>
    </r>
    <r>
      <rPr>
        <b/>
        <sz val="10"/>
        <rFont val="Arial"/>
        <family val="2"/>
      </rPr>
      <t>)</t>
    </r>
  </si>
  <si>
    <t>Datum (empfohlen)?</t>
  </si>
  <si>
    <t>Uhrzeit (empfohlen)?</t>
  </si>
  <si>
    <t>Erste Adreßzeile ?</t>
  </si>
  <si>
    <t>Zweite Adreßzeile?</t>
  </si>
  <si>
    <t>Dritte Adreßzeile?</t>
  </si>
  <si>
    <t>Vierte Adreßzeile?</t>
  </si>
  <si>
    <t>Fünfte Adreßzeile?</t>
  </si>
  <si>
    <t>Sechste Adreßzeile?</t>
  </si>
  <si>
    <t>Der Dateiname komplett zur Info:</t>
  </si>
  <si>
    <t>Ihre Daten und Präferenzen:</t>
  </si>
  <si>
    <t>Druckverzögerung bei Seriendruck (zur Vermeidung von Druckerüberlastungen)</t>
  </si>
  <si>
    <t>Druckverzögerung in Sekunden:</t>
  </si>
  <si>
    <t>Druckverzögerung abschalten?</t>
  </si>
  <si>
    <t>Speicherverzeichnis für Dateikopien (Kommentar beachten):</t>
  </si>
  <si>
    <t>Speicherverzeichnis (notwendig):</t>
  </si>
  <si>
    <t>Dateikopie speichern ?</t>
  </si>
  <si>
    <t>Journaleintrag speichern?</t>
  </si>
  <si>
    <t>Drucken ?</t>
  </si>
  <si>
    <t>Anzahl Druckkopien?</t>
  </si>
  <si>
    <t>Hilfsliste</t>
  </si>
  <si>
    <t>(Eintrag "ja" oder "nein")</t>
  </si>
  <si>
    <t>Jede ganze Zahl größer Null kann eingetragen werden.</t>
  </si>
  <si>
    <t>Betreff 1</t>
  </si>
  <si>
    <t>Betreff 2</t>
  </si>
  <si>
    <t>Betreff 3</t>
  </si>
  <si>
    <t>Anschrift, Zeile 1</t>
  </si>
  <si>
    <t>Anschrift, Zeile 2</t>
  </si>
  <si>
    <t>Anschrift, Zeile 3</t>
  </si>
  <si>
    <t>Anschrift, Zeile 4</t>
  </si>
  <si>
    <t>Anschrift, Zeile 5</t>
  </si>
  <si>
    <t>Anschrift, Zeile 6</t>
  </si>
  <si>
    <t>Dateikopie, sofern vorhanden</t>
  </si>
  <si>
    <t>Datum</t>
  </si>
  <si>
    <r>
      <t>Weitere Bestandteile des Dateinamens (</t>
    </r>
    <r>
      <rPr>
        <b/>
        <u val="single"/>
        <sz val="9"/>
        <rFont val="Arial"/>
        <family val="2"/>
      </rPr>
      <t>x eintragen oder leerlassen!</t>
    </r>
    <r>
      <rPr>
        <b/>
        <sz val="9"/>
        <rFont val="Arial"/>
        <family val="2"/>
      </rPr>
      <t>)</t>
    </r>
  </si>
  <si>
    <t>Formelzellen. Änderung nicht nötig, aber problemlos möglich.</t>
  </si>
  <si>
    <t>meist veränderliche Einträge (je Schreiben)</t>
  </si>
  <si>
    <t>einmalige bzw. Standardeinträge (je Musterschreiben)</t>
  </si>
  <si>
    <t>Programm-Ablaufpräferenzen:</t>
  </si>
  <si>
    <t>Serienbriefe auf einmal, sehr zu empfehlen. Das Programm wird dadurch zwar ausgebremst bzw. paßt sich der</t>
  </si>
  <si>
    <t>Geschwindigkeit des Druckers an, kann jedoch problemlos im Hintergrund laufen.</t>
  </si>
  <si>
    <t>Die ideale Einstellung ist die, bei der das Programm minimal schneller ist, als der Drucker.</t>
  </si>
  <si>
    <t>A) Allgemeine Ablaufpräferenzen (Was soll beim Drucken (Schaltflächen) passieren?)
Diese Präferenzen können in den einzelnen Schriftwechsel-Mustertabellen noch geändert/überschrieben werden.</t>
  </si>
  <si>
    <t>Standardeinstellungen, individuelle Angabe nötig!</t>
  </si>
  <si>
    <t>Standardeinstellungen, bereits vorkonfiguriert.</t>
  </si>
  <si>
    <t>ENDE DER GRUNDDATENTABELLE</t>
  </si>
  <si>
    <t>Einmalangaben, Briefkopf. Diese können auch direkt in der Schriftwechseltabelle vorgenommen bzw. durch einen vorgedruckten Briefbogen, eine Logo-Grafik etc. ersetzt werden.</t>
  </si>
  <si>
    <t>In den Spalten E bis O findet sich das eigentliche Schreiben.</t>
  </si>
  <si>
    <t>Einträge für das Journal (Schreibenliste):</t>
  </si>
  <si>
    <t>In den Spalten B und C finden sich Eingabezellen, die diverse Automatisierungen bewirken (z.B. autom. Adresse).</t>
  </si>
  <si>
    <t>Die Zeilenreihenfolge hier entspricht den Spalten des Journals.</t>
  </si>
  <si>
    <t>Vorab: kurze Farbenerklärung zu den Eingabezellen unten:</t>
  </si>
  <si>
    <t xml:space="preserve">Schreibweise beachten!: Bsp. (Windows): </t>
  </si>
  <si>
    <t>Serienbrief-auswahl
("x" eintragen)</t>
  </si>
  <si>
    <t>Sehr geehrte Damen und Herren,
vielen Dank für Ihre Anfrage.</t>
  </si>
  <si>
    <t>Die Tabelle Schriftwechsel_Blanko entspricht der Tabelle "Muster". Es wird empfohlen, diese zu behalten, um sie einzusetzen, falls an Ihren Musterschreiben (also z.B. dem Briefkopf) Änderungen nötig werden. Die Tabelle entspricht sozusagen dem Auslieferungszustand der Datei und bietet alle Möglichkeiten, die Sie für die Erstellung Ihrer tatsächlichen Mustervorlagen im Änderungsfall benötigen. Natürlich können Sie genausogut auch auf eine Sicherungskopie der Datei zurückgreifen. Diesbezüglich möchte ich meinen Kunden keine Vorschriften machen. Die Tabelle Schriftwechsel_Blanko kann also problemlos auch gelöscht werden.</t>
  </si>
  <si>
    <t>Alternative Ansprache über drei Zeilen (Die Zeile in der jeweiligen Schriftwechseltabelle müßte höher formatiert werden (Format_Zeile_Höhe), damit dies genutzt werden kann). Theoretisch kann ein kompletter Brieftext in der Betreffspalte hinterlegt werden. Ob dies in einzelnen Fällen sinnvoll ist, sei dahingestellt. Es soll hier nur als Möglichkeit aufgezeigt werden.</t>
  </si>
  <si>
    <t>Sehr geehrter Herr Meier,</t>
  </si>
  <si>
    <t>Sehr geehrte Frau Müller,</t>
  </si>
  <si>
    <t>3. Automatische Funktionen (ab hier sind keine Anwendereinträge mehr nötig !)</t>
  </si>
  <si>
    <t>Die per Schaltfläche ausgewählten Adreßindizes werden hier automatisch eingetragen und in den Schreiben über einen einfachen Zellverweis referenziert.</t>
  </si>
  <si>
    <t>Sigrid Müller</t>
  </si>
  <si>
    <t>Hauptstraße 23</t>
  </si>
  <si>
    <t>33333 Ort</t>
  </si>
  <si>
    <t>Paul Schmidt</t>
  </si>
  <si>
    <t>Hauptstraße 24</t>
  </si>
  <si>
    <t>44444 Ort</t>
  </si>
  <si>
    <t>Schreiben an</t>
  </si>
  <si>
    <t>c:\temp\</t>
  </si>
  <si>
    <t>Mögliche Einträge: 0,1,2,3,4,5,6,7,8,9,10,20,50 und 100</t>
  </si>
  <si>
    <t>Alter des Adressaten, sofern Geburtsdatum eingetragen</t>
  </si>
  <si>
    <t>- Demo -</t>
  </si>
  <si>
    <t>info@swierkowski-online.de</t>
  </si>
  <si>
    <t>Bitte geben Sie Ihre (Rechnungs-)Adresse und den Programmnamen an.</t>
  </si>
  <si>
    <t>Musterfirma Industrie- und Privatkundenbetreuung:</t>
  </si>
  <si>
    <t>www.musterfirma-handelsvertretung.com</t>
  </si>
  <si>
    <t>Produkt A Werbematerial</t>
  </si>
  <si>
    <t>3. Tabelle "Beispiel_Werbematerial"</t>
  </si>
  <si>
    <t>Spezialfragen:</t>
  </si>
  <si>
    <t>Das ist ein Beispiel für den Druck von Werbematerialien für Handelsvertreter. Es basiert auf einem Programmierauftrag, den ich vor kurzem ausgeführt habe. Das Beispiel soll die Möglichkeiten aufzeigen, die das Programm - abgesehen von der Erstellung gewöhnlicher Briefe - sonst noch bietet. In der Tabelle selbst stehen alle Informationen, wie dieses Muster erstellt wurde.</t>
  </si>
  <si>
    <t>Die Beispieltabellen sind sowohl in der Demo als auch in der Vollversion dieses Programms enthalten und als - hoffentlich - nützliche Vorlage zur Erstellung Ihrer eigenen Mustertabellen gedacht. Sie können sie ohne weiteres löschen, wenn Sie mit dem Programm ausreichend vertraut sind.</t>
  </si>
  <si>
    <t>Sofern keine ausgefallenen Formatierungen verlangt sind, wie sie tatsächlich nur ein gutes Textprogramm bietet, läßt sich das Textfeld genauso einfach bedienen, wie der Eingabebereich eines Textprogramms. Einem Einsatz der Datei für Einzelbriefe steht also nichts im Wege. Insbesondere die einfache Adressenauswahl einschl. Automatsierung von Betreff und Anrede macht sich auch bei Einzelfallschreiben schnell durch ersparte Arbeitszeit bemerkbar. Das Textfeld kann übrigens für mehrseitige Schreiben problemlos verlängert werden. Eine Seitennumerierung ist bereits in der Mustervorlage integriert.</t>
  </si>
  <si>
    <t>(dies ist in zwei Minuten erledigt und ergibt einen Briefkopf, der alle notwendigen Informationen enthält. Ob dieser auch optisch Ihren Ansprüchen genügt, können Sie vorab überprüfen. Ein Muster-Briefkopf ist bereits hinterlegt und kann in der Tabelle "Muster" betrachtet werden).</t>
  </si>
  <si>
    <t>Danach reicht es aus, die veränderlichen Teile des Betreffs einzugeben. Bei eigentlich allen Schreiben läßt sich dies so gestalten, daß die veränderlichen Teile des Betreffs in gesondert zur Verfügung stehende Zellen eingegeben werden können, wie in den Mustertabellen vorgesehen (siehe jeweils die Zellen B21 bis C28). Das vorgegebene Schema - siehe auch die Tabelle "Schriftwechsel_Blanko" - läßt genügend Möglichkeiten, eine Betreffzeile aus 8 verschiedenen Teilen zusammenzusetzen, wobei die veränderlichen in einer Spalte untereinander zusammengefaßt werden können. Zwei Betreffzeilen können so gebildet werden. Eine dritte steht für Handeingaben in Sonderfällen bzw. auch automatisch gem. dem Eintrag in der Adressentabelle zur Verfügung. Der Autor arbeitet seit Jahren mit diesem Betreffschema, das genügend Möglichkeiten für eine effektive Eingabe läßt.</t>
  </si>
  <si>
    <t>- Echte Einzelauswahl der Empfänger für Serienbriefe möglich (MS-Word erlaubt nur die Auswahl von maximal 3 Einzel-Empfängern oder 3 mehr oder weniger vorbestimmten Empfängergruppen)</t>
  </si>
  <si>
    <t>- Vereinfachte Betreffeingabe, ohne daß im Beleg hin- und hergewandert und ein alter Betreff erst Buchstabe für Buchstabe gelöscht werden muß.</t>
  </si>
  <si>
    <t>Kontakt:</t>
  </si>
  <si>
    <t>Kontaktieren Sie bei offenen Fragen, Problemen, Änderungs- und Verbesserungswünschen bitte einfach den Autor:</t>
  </si>
  <si>
    <t>Dirk Swierkowski</t>
  </si>
  <si>
    <t>Softwareentwicklung</t>
  </si>
  <si>
    <t>Stypelmanweg 22</t>
  </si>
  <si>
    <t>44319 Dortmund</t>
  </si>
  <si>
    <t>Deutschland</t>
  </si>
  <si>
    <t>Tel.+Fax: 0231 -28 13 10</t>
  </si>
  <si>
    <t>Handy: 0173 - 49 16 726</t>
  </si>
  <si>
    <t>E-Mail: info@swierkowski-online.de</t>
  </si>
  <si>
    <t>Internet: www.swierkowski-online.de</t>
  </si>
  <si>
    <t>SchriftwechselDS.xls</t>
  </si>
  <si>
    <r>
      <t xml:space="preserve">
</t>
    </r>
    <r>
      <rPr>
        <b/>
        <u val="single"/>
        <sz val="10"/>
        <color indexed="10"/>
        <rFont val="Arial"/>
        <family val="2"/>
      </rPr>
      <t>Einschränkungen:</t>
    </r>
    <r>
      <rPr>
        <b/>
        <sz val="10"/>
        <color indexed="10"/>
        <rFont val="Arial"/>
        <family val="2"/>
      </rPr>
      <t xml:space="preserve">
- Die Makros schalten sich nach 14 Tagen ab.
- Ein Werbetext erscheint in den Schreiben.
- Der Visual Basic Editor ist gesperrt.
</t>
    </r>
  </si>
  <si>
    <t>Mit dem Programm können Sie:</t>
  </si>
  <si>
    <t>Unterstützende Funktionen:</t>
  </si>
  <si>
    <t xml:space="preserve">
Alles auf Knopfdruck
Automatische Adreßauswahl
Effektive Betreffeingabe
</t>
  </si>
  <si>
    <t>Warum mit MS-Excel?</t>
  </si>
  <si>
    <t>Zum Programm in Kürze:</t>
  </si>
  <si>
    <t>- Speicherung mehrerer Brief-Vorlagen in einer einzigen Datei (kein Suchen, Öffnen, Speichern und Schließen von Einzeldateien).</t>
  </si>
  <si>
    <t>Drücken Sie abschließend den Button "Serienbriefe drucken/speichern". Auch hier werden zu jedem Schreiben eine Belegkopie und ein Journaleintrag gespeichert, sofern von Ihnen in der Tabelle "Grunddaten" bestimmt.</t>
  </si>
  <si>
    <t>Einzelbriefe:</t>
  </si>
  <si>
    <t>Anschauliche Beispiele</t>
  </si>
  <si>
    <t>Glückwunsch</t>
  </si>
  <si>
    <t>Hallo Paul,</t>
  </si>
  <si>
    <t>Wie immer, überreichen wir Ihnen auch in diesem Jahr einen Gutschein für Ihren nächsten Einkauf bei uns</t>
  </si>
  <si>
    <t>und würden uns freuen, Sie bald wieder persönlich begrüßen zu dürfen.</t>
  </si>
  <si>
    <t>Einstweilen verbleiben wir</t>
  </si>
  <si>
    <t>mit freundlichen Grüßen</t>
  </si>
  <si>
    <t>i.A. Becker</t>
  </si>
  <si>
    <t xml:space="preserve">Wir wünschen Ihnen alles gute zum diesjährigen runden Jubiläum. </t>
  </si>
  <si>
    <t>Leistungen aller Art</t>
  </si>
  <si>
    <t>- Leichte Erweiterbarkeit des Programms für erfahrene Excel-Anwender (z.B. durch Einflechten von Rechenformeln in die Musterschreiben oder durch Hinzufügung neuer Programmfunktionen im Visual-Basic-Editor).</t>
  </si>
  <si>
    <t>Es gibt immer Fälle, in denen es sich nicht lohnt, einen Empfänger in der Adressen-Tabelle zu erfassen. Für solche Fälle empfiehlt es sich, eine passende Mustertabelle zu kopieren (Sekundensache). In der Kopie können die bestehenden Formeln dann einfach überschrieben, d.h. der Brief komplett von Hand erstellt werden.</t>
  </si>
  <si>
    <t xml:space="preserve">Ausreichend häufige Sicherungen sind im übrigen ganz allgemein die beste Empfehlung für jeden PC-Anwender. Hierfür eingesparte Zeit führt über kurz oder lang praktisch immer zu Datenverlust oder aufwendigen Wiederherstellungsarbeiten.                  </t>
  </si>
  <si>
    <t>Die Tabellen "Adressen", "Grunddaten", "Muster" und "Journal" dürfen nicht umbenannt oder gelöscht werden. Die eigentlichen Schriftwechsel-Mustertabellen können beliebige Namen erhalten, jedoch ohne Leer- und Sonderzeichen. Ein zusammengesetzter Tabellenname sollte also immer folgendermaßen ausshen: "Tabellengundname_Tabellenzusatzname", also ggf. mit Unterstrich. Fragezeichen, Doppelpunkte, Leerzeichen usw. sind zu vermeiden. Wenn eine Tabelle nicht funktioniert, sollten Sie den Fehler zuerst beim Tabellennamen suchen.</t>
  </si>
  <si>
    <t>, eingegangen am:</t>
  </si>
  <si>
    <t>19.01.06</t>
  </si>
  <si>
    <t>26.01.06</t>
  </si>
  <si>
    <t>03.01.06</t>
  </si>
  <si>
    <t>In den Spalten A bis D finden sich Eingabezellen, die diverse Automatisierungen bewirken (z.B. autom. Adresse).</t>
  </si>
  <si>
    <t xml:space="preserve">Wählen Sie die passende Musterschreiben-Vorlage aus, nehmen Sie die Anpassungen vor, wie oben unter Standardbrief beschrieben, löschen Sie eventuell die Inhalte der für Standardschreiben gedachten Betreff-Eingabezellen bzw. schreiben Sie einen unveränderlichen Betreff hinein oder verknüpfen Sie den Betreff mit den Datenzellen unten links, um ihn zu individualisieren. </t>
  </si>
  <si>
    <t>Standardschreiben sind Briefe, wie sie alltäglich (bei normalen Anlässen oder Geschäftsvorfällen) geschrieben werden müssen und bei denen sich nur die Adresse und ein Teil des Betreffs ändern. Der eigentliche Brieftext ändert sich normalerweise nicht und nimmt auf den Betreff bezug. Siehe die Tabelle "Beispiel Kürzungswiderspruch". Hier müssen Sie nur den Adreßindex eingeben oder per Knopfdruck übertragen sowie die veränderlichen Daten zur Rechnung bzw. Kürzungsmitteilung des Kunden/Auftraggebers eintragen, siehe die Zellen C15, 22, 23, 26, 27 und 28.</t>
  </si>
  <si>
    <t>Für den eigentlichen (meist unveränderlichen Brieftext) steht ein Textfeld zur Verfügung, daß ähnlich dem normalen Eingabebildschirm eines Textprogramms benutzt werden kann. Zur Aktivierung müssen Sie das Textfeld einmal anklicken.</t>
  </si>
  <si>
    <t>Dasselbe gilt für eine denkbare Serien-Fax-Funktionalität. Sofern der Ablauf funktioniert, ist nichts daran auszusetzen. Jedoch gibt Microsoft offen zu, daß bei den neuesten MS-Office/MS-Windows-Versionen diesbezüglich "geschludert" wurde. Ein Einsatz von Serienfaxen aus MS-Office heraus ist unter Windows 2000 sowie Windows XP praktisch unnmöglich. Ich bitte um Verständnis dafür, daß ich eine entsprechende Funktionalität darum nicht integriert habe. Auf einen potentiellen Kunden, bei dem die Fax-Übermittlung funktionieren würde, kämen 20 Interessenten, die - selbst wenn sie an Serienfaxen gar nicht interessiert wären -  vom Kauf des Programms aufgrund eines eventuell ohne mein Verschulden fehlerhaften Ablaufs absehen könnten.</t>
  </si>
  <si>
    <t>Sowohl der E-Mail- als auch der Fax-Serienablauf sind in VBA (der MS-Office beigefügten und in diesem Programm eingesetzten Programmiersprache) sehr rudimentär gehalten und wären darum genauso schnell zu programmieren gewesen, als es gedauert hat, diesen Text zu schreiben. Wie gesagt, der Verzicht auf eine solche Funktionalität hat andere Gründe. Sofern E-Mails und Faxe eingesetzt werden sollen, können Sie (ein Funktionieren Ihrer MS-Office-Version vorausgesetzt) auf die entsprechenden Menüpunkte zurückgreifen. Es gibt darüber hinaus sowohl Serien-E-Mail- als auch Serien-Faxprogramme, die so oder so der in MS-Office integrierten Funktionalität vorzuziehen sind.</t>
  </si>
  <si>
    <t>Version 2.0 (09.02.2006)</t>
  </si>
  <si>
    <t>Daten zu Testzwecken sind vorhanden. 
Die Beispieltabellen sind als Beispiel für Einsatzmöglichkeiten des Programms bzw. zur Ansicht (Menü: "Datei_Seitenansicht") aufbereitet und voll funktionsfähig, d.h. sie erzeugen teils hohe Druckauflagen. Für Tests der Programmabläufe sollten Sie also besser die Tabelle "Muster" benutzen. 
Für einen vollständigen Test sollten Sie sich diese Anleitung durchlesen, die Einstellungen in der Tabelle "Grunddaten" überprüfen. und ggf. die beim Drücken der Schaltflächen erscheinenden Hinweise beachten.</t>
  </si>
  <si>
    <t xml:space="preserve">Die Tabelle Adressen wurde im Hinblick auf das tatsächliche Tagesgeschäft konzipiert, es findet also keine Aufteilungen im Sinne einer datenbankmäßigen Aufbereitung statt. Beispiel: Die Spalte bzw. das Feld Straße wurde nicht in Straße und Hausnummer aufgeteilt. Grund: Einmal in 10 Jahren gibt es vielleicht einen Fall, in dem diese Aufteilung Sinn macht, z.B. wenn eine Straße umbenannt wurde und gleich mehrere Kunden in dieser Straße wohnen, die Datentabelle also in mehr als einem Fall geändert werden muß. Selbst wenn 100 Kunden in dieser umbenannten Straße wohnen, läßt sich die Tabelle jedoch leicht aufbereiten. Excel bietet - im Gegensatz zu manchen, schlecht programmierten Datenbanken, genug Funktionen hierzu. Andererseits würde eine Aufteilung des Feldes in Straße/Hausnummer ständigen Aufwand bei der täglichen Erfassung neuer Adressen bedeuten, wenn auch im Sekundenbruchteilsbereich, aber allemal unnötig und störend. </t>
  </si>
  <si>
    <t>Sofern noch nicht geschehen, sollten Sie sich ganz allgemein einen Überblick über die in Excel vorhandenen Funktionen verschaffen. Es macht sich sehr schnell bezahlt. Excel bietet eine Unzahl von Funktionen, von denen die ein oder andere die Arbeit von Stunden leicht zur Sekundensache werden lassen kann. Das Spektrum reicht dabei von einfachen Rechenformeln bis hin zu statistischen Funktionen oder Datenbankmanipulationsformeln. 
Dasselbe gilt für die Menüpunkte, die Taststurshortcuts, die Formelkopieroptionen und die Maus-Bearbeitungsmöglichkeiten von Excel. Wie gesagt, es lohnt sich, hier zumindest einen groben Überblick zu haben und der Autor spricht aus der Erfahrung heraus, jahrelang mit Excel gearbeitet zu haben, ohne alle Möglichkeiten zumindest grob zu kennen und somit leider viel Zeit mit zu komlizierten oder zu arbeitsreichen Lösungen vergeudet zu haben.  Auch wenn ich insbesondere im folgenden recht kritisch mit Microsoft bzw. MS-Office umgehe: Diese Software ist für eine Unzahl von Aufgabenstellungen immer noch das beste, was es zur Zeit gibt.</t>
  </si>
</sst>
</file>

<file path=xl/styles.xml><?xml version="1.0" encoding="utf-8"?>
<styleSheet xmlns="http://schemas.openxmlformats.org/spreadsheetml/2006/main">
  <numFmts count="56">
    <numFmt numFmtId="5" formatCode="#,##0\ &quot;DM&quot;;\-#,##0\ &quot;DM&quot;"/>
    <numFmt numFmtId="6" formatCode="#,##0\ &quot;DM&quot;;[Red]\-#,##0\ &quot;DM&quot;"/>
    <numFmt numFmtId="7" formatCode="#,##0.00\ &quot;DM&quot;;\-#,##0.00\ &quot;DM&quot;"/>
    <numFmt numFmtId="8" formatCode="#,##0.00\ &quot;DM&quot;;[Red]\-#,##0.00\ &quot;DM&quot;"/>
    <numFmt numFmtId="42" formatCode="_-* #,##0\ &quot;DM&quot;_-;\-* #,##0\ &quot;DM&quot;_-;_-* &quot;-&quot;\ &quot;DM&quot;_-;_-@_-"/>
    <numFmt numFmtId="41" formatCode="_-* #,##0\ _D_M_-;\-* #,##0\ _D_M_-;_-* &quot;-&quot;\ _D_M_-;_-@_-"/>
    <numFmt numFmtId="44" formatCode="_-* #,##0.00\ &quot;DM&quot;_-;\-* #,##0.00\ &quot;DM&quot;_-;_-* &quot;-&quot;??\ &quot;DM&quot;_-;_-@_-"/>
    <numFmt numFmtId="43" formatCode="_-* #,##0.00\ _D_M_-;\-* #,##0.00\ _D_M_-;_-* &quot;-&quot;??\ _D_M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DM&quot;#,##0.00_);\(&quot;DM&quot;#,##0.00\)"/>
    <numFmt numFmtId="173" formatCode="_(&quot;DM&quot;* #,##0_);_(&quot;DM&quot;* \(#,##0\);_(&quot;DM&quot;* &quot;-&quot;_);_(@_)"/>
    <numFmt numFmtId="174" formatCode="_(* #,##0_);_(* \(#,##0\);_(* &quot;-&quot;_);_(@_)"/>
    <numFmt numFmtId="175" formatCode="_(&quot;DM&quot;* #,##0.00_);_(&quot;DM&quot;* \(#,##0.00\);_(&quot;DM&quot;* &quot;-&quot;??_);_(@_)"/>
    <numFmt numFmtId="176" formatCode="_(* #,##0.00_);_(* \(#,##0.00\);_(* &quot;-&quot;??_);_(@_)"/>
    <numFmt numFmtId="177" formatCode="_(&quot;$&quot;* #,##0_);_(&quot;$&quot;* \(#,##0\);_(&quot;$&quot;* &quot;-&quot;_);_(@_)"/>
    <numFmt numFmtId="178" formatCode="_(&quot;$&quot;* #,##0.00_);_(&quot;$&quot;* \(#,##0.00\);_(&quot;$&quot;* &quot;-&quot;??_);_(@_)"/>
    <numFmt numFmtId="179" formatCode="#"/>
    <numFmt numFmtId="180" formatCode="#,##0.00\ &quot;DM&quot;"/>
    <numFmt numFmtId="181" formatCode="0.000"/>
    <numFmt numFmtId="182" formatCode="0.00000"/>
    <numFmt numFmtId="183" formatCode="\N\r\.#"/>
    <numFmt numFmtId="184" formatCode="#,##0.00\ "/>
    <numFmt numFmtId="185" formatCode="#,##0.00_ ;\-#,##0.00\ "/>
    <numFmt numFmtId="186" formatCode="mmm\ yyyy"/>
    <numFmt numFmtId="187" formatCode="00000"/>
    <numFmt numFmtId="188" formatCode="\N\r\.\ #"/>
    <numFmt numFmtId="189" formatCode="#,##0.00\ [$€-1]"/>
    <numFmt numFmtId="190" formatCode="&quot;Betrag: &quot;0.00\ [$€-1]"/>
    <numFmt numFmtId="191" formatCode="mmmm"/>
    <numFmt numFmtId="192" formatCode="_-* #,##0.00\ [$€-1]_-;\-* #,##0.00\ [$€-1]_-;_-* &quot;-&quot;??\ [$€-1]_-;_-@_-"/>
    <numFmt numFmtId="193" formatCode="&quot;Ja&quot;;&quot;Ja&quot;;&quot;Nein&quot;"/>
    <numFmt numFmtId="194" formatCode="&quot;Wahr&quot;;&quot;Wahr&quot;;&quot;Falsch&quot;"/>
    <numFmt numFmtId="195" formatCode="&quot;Ein&quot;;&quot;Ein&quot;;&quot;Aus&quot;"/>
    <numFmt numFmtId="196" formatCode="&quot;Summe &quot;##"/>
    <numFmt numFmtId="197" formatCode="[$€-2]\ #,##0.00_);[Red]\([$€-2]\ #,##0.00\)"/>
    <numFmt numFmtId="198" formatCode="[$-407]dddd\,\ d\.\ mmmm\ yyyy"/>
    <numFmt numFmtId="199" formatCode="#,"/>
    <numFmt numFmtId="200" formatCode="0_ ;[Red]\-0\ "/>
    <numFmt numFmtId="201" formatCode="\ mmmm\ yyyy;@"/>
    <numFmt numFmtId="202" formatCode="#####"/>
    <numFmt numFmtId="203" formatCode="\D\-00000"/>
    <numFmt numFmtId="204" formatCode="0.0000"/>
    <numFmt numFmtId="205" formatCode="0.0"/>
    <numFmt numFmtId="206" formatCode="yyyy\-mm\-dd"/>
    <numFmt numFmtId="207" formatCode="0.0%"/>
    <numFmt numFmtId="208" formatCode="#,##0.00_ ;\-#,##0.00"/>
    <numFmt numFmtId="209" formatCode="m/d/yy"/>
    <numFmt numFmtId="210" formatCode="0;\-0;;@"/>
    <numFmt numFmtId="211" formatCode="dd\.mm\.yy"/>
  </numFmts>
  <fonts count="29">
    <font>
      <sz val="10"/>
      <name val="Arial"/>
      <family val="0"/>
    </font>
    <font>
      <u val="single"/>
      <sz val="10"/>
      <color indexed="36"/>
      <name val="Arial"/>
      <family val="0"/>
    </font>
    <font>
      <u val="single"/>
      <sz val="10"/>
      <color indexed="12"/>
      <name val="Arial"/>
      <family val="0"/>
    </font>
    <font>
      <b/>
      <sz val="10"/>
      <name val="Arial"/>
      <family val="2"/>
    </font>
    <font>
      <b/>
      <u val="single"/>
      <sz val="10"/>
      <name val="Arial"/>
      <family val="2"/>
    </font>
    <font>
      <sz val="8"/>
      <name val="Arial"/>
      <family val="2"/>
    </font>
    <font>
      <b/>
      <sz val="10"/>
      <color indexed="10"/>
      <name val="Arial"/>
      <family val="2"/>
    </font>
    <font>
      <sz val="7"/>
      <name val="Arial"/>
      <family val="2"/>
    </font>
    <font>
      <b/>
      <sz val="8"/>
      <name val="Tahoma"/>
      <family val="0"/>
    </font>
    <font>
      <sz val="8"/>
      <name val="Tahoma"/>
      <family val="2"/>
    </font>
    <font>
      <b/>
      <sz val="10"/>
      <color indexed="17"/>
      <name val="Arial"/>
      <family val="2"/>
    </font>
    <font>
      <sz val="10"/>
      <color indexed="17"/>
      <name val="Arial"/>
      <family val="2"/>
    </font>
    <font>
      <b/>
      <u val="single"/>
      <sz val="14"/>
      <name val="Arial"/>
      <family val="2"/>
    </font>
    <font>
      <b/>
      <u val="single"/>
      <sz val="10"/>
      <color indexed="17"/>
      <name val="Arial"/>
      <family val="2"/>
    </font>
    <font>
      <b/>
      <sz val="9"/>
      <name val="Arial"/>
      <family val="2"/>
    </font>
    <font>
      <sz val="9"/>
      <name val="Arial"/>
      <family val="2"/>
    </font>
    <font>
      <b/>
      <i/>
      <sz val="50"/>
      <name val="Arial"/>
      <family val="2"/>
    </font>
    <font>
      <i/>
      <sz val="24"/>
      <name val="Arial"/>
      <family val="2"/>
    </font>
    <font>
      <b/>
      <sz val="9"/>
      <color indexed="9"/>
      <name val="Arial"/>
      <family val="2"/>
    </font>
    <font>
      <sz val="9"/>
      <color indexed="9"/>
      <name val="Arial"/>
      <family val="2"/>
    </font>
    <font>
      <b/>
      <u val="single"/>
      <sz val="9"/>
      <name val="Arial"/>
      <family val="2"/>
    </font>
    <font>
      <u val="single"/>
      <sz val="9"/>
      <name val="Arial"/>
      <family val="2"/>
    </font>
    <font>
      <b/>
      <u val="single"/>
      <sz val="12"/>
      <name val="Arial"/>
      <family val="2"/>
    </font>
    <font>
      <b/>
      <sz val="8"/>
      <name val="Arial"/>
      <family val="2"/>
    </font>
    <font>
      <u val="single"/>
      <sz val="10"/>
      <name val="Arial"/>
      <family val="2"/>
    </font>
    <font>
      <b/>
      <u val="single"/>
      <sz val="10"/>
      <color indexed="10"/>
      <name val="Arial"/>
      <family val="2"/>
    </font>
    <font>
      <sz val="10"/>
      <name val="Arial Narrow"/>
      <family val="2"/>
    </font>
    <font>
      <sz val="22"/>
      <name val="Arial"/>
      <family val="2"/>
    </font>
    <font>
      <sz val="12"/>
      <name val="Arial"/>
      <family val="2"/>
    </font>
  </fonts>
  <fills count="8">
    <fill>
      <patternFill/>
    </fill>
    <fill>
      <patternFill patternType="gray125"/>
    </fill>
    <fill>
      <patternFill patternType="solid">
        <fgColor indexed="9"/>
        <bgColor indexed="64"/>
      </patternFill>
    </fill>
    <fill>
      <patternFill patternType="solid">
        <fgColor indexed="50"/>
        <bgColor indexed="64"/>
      </patternFill>
    </fill>
    <fill>
      <patternFill patternType="solid">
        <fgColor indexed="10"/>
        <bgColor indexed="64"/>
      </patternFill>
    </fill>
    <fill>
      <patternFill patternType="solid">
        <fgColor indexed="42"/>
        <bgColor indexed="64"/>
      </patternFill>
    </fill>
    <fill>
      <patternFill patternType="solid">
        <fgColor indexed="11"/>
        <bgColor indexed="64"/>
      </patternFill>
    </fill>
    <fill>
      <patternFill patternType="solid">
        <fgColor indexed="57"/>
        <bgColor indexed="64"/>
      </patternFill>
    </fill>
  </fills>
  <borders count="11">
    <border>
      <left/>
      <right/>
      <top/>
      <bottom/>
      <diagonal/>
    </border>
    <border>
      <left style="thin"/>
      <right>
        <color indexed="63"/>
      </right>
      <top style="thin"/>
      <bottom>
        <color indexed="63"/>
      </bottom>
    </border>
    <border>
      <left style="thin"/>
      <right>
        <color indexed="63"/>
      </right>
      <top>
        <color indexed="63"/>
      </top>
      <bottom>
        <color indexed="63"/>
      </bottom>
    </border>
    <border>
      <left style="thin"/>
      <right style="thin"/>
      <top style="thin"/>
      <bottom style="thin"/>
    </border>
    <border>
      <left>
        <color indexed="63"/>
      </left>
      <right>
        <color indexed="63"/>
      </right>
      <top style="medium"/>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16">
    <xf numFmtId="0" fontId="0" fillId="0" borderId="0" xfId="0" applyAlignment="1">
      <alignment/>
    </xf>
    <xf numFmtId="0" fontId="3" fillId="0" borderId="0" xfId="0" applyFont="1" applyBorder="1" applyAlignment="1">
      <alignment/>
    </xf>
    <xf numFmtId="0" fontId="3" fillId="0" borderId="0" xfId="0" applyFont="1" applyAlignment="1">
      <alignment/>
    </xf>
    <xf numFmtId="0" fontId="0" fillId="0" borderId="0" xfId="0" applyFont="1" applyAlignment="1">
      <alignment/>
    </xf>
    <xf numFmtId="0" fontId="4" fillId="0" borderId="0" xfId="0" applyFont="1" applyAlignment="1">
      <alignment/>
    </xf>
    <xf numFmtId="187" fontId="11" fillId="0" borderId="0" xfId="0" applyNumberFormat="1" applyFont="1" applyAlignment="1">
      <alignment/>
    </xf>
    <xf numFmtId="0" fontId="12" fillId="0" borderId="0" xfId="0" applyFont="1" applyAlignment="1">
      <alignment/>
    </xf>
    <xf numFmtId="0" fontId="0" fillId="0" borderId="0" xfId="0" applyFont="1" applyAlignment="1">
      <alignment horizontal="right"/>
    </xf>
    <xf numFmtId="0" fontId="14" fillId="0" borderId="0" xfId="0" applyFont="1" applyAlignment="1">
      <alignment/>
    </xf>
    <xf numFmtId="0" fontId="15" fillId="0" borderId="0" xfId="0" applyFont="1" applyAlignment="1">
      <alignment/>
    </xf>
    <xf numFmtId="0" fontId="0" fillId="2" borderId="0" xfId="0" applyFill="1" applyAlignment="1">
      <alignment/>
    </xf>
    <xf numFmtId="9" fontId="0" fillId="2" borderId="0" xfId="19" applyFill="1" applyAlignment="1">
      <alignment horizontal="center"/>
    </xf>
    <xf numFmtId="0" fontId="7" fillId="2" borderId="0" xfId="0" applyFont="1" applyFill="1" applyAlignment="1">
      <alignment vertical="top"/>
    </xf>
    <xf numFmtId="0" fontId="3" fillId="2" borderId="0" xfId="0" applyNumberFormat="1" applyFont="1" applyFill="1" applyAlignment="1">
      <alignment vertical="center"/>
    </xf>
    <xf numFmtId="0" fontId="3" fillId="2" borderId="0" xfId="0" applyFont="1" applyFill="1" applyAlignment="1">
      <alignment horizontal="left"/>
    </xf>
    <xf numFmtId="0" fontId="3" fillId="2" borderId="0" xfId="0" applyNumberFormat="1" applyFont="1" applyFill="1" applyAlignment="1">
      <alignment/>
    </xf>
    <xf numFmtId="0" fontId="3" fillId="2" borderId="0" xfId="0" applyNumberFormat="1" applyFont="1" applyFill="1" applyAlignment="1">
      <alignment horizontal="left"/>
    </xf>
    <xf numFmtId="0" fontId="0" fillId="2" borderId="0" xfId="0" applyFill="1" applyAlignment="1">
      <alignment horizontal="center"/>
    </xf>
    <xf numFmtId="0" fontId="0" fillId="3" borderId="0" xfId="0" applyFill="1" applyAlignment="1">
      <alignment/>
    </xf>
    <xf numFmtId="0" fontId="0" fillId="4" borderId="0" xfId="0" applyFill="1" applyAlignment="1">
      <alignment/>
    </xf>
    <xf numFmtId="14" fontId="0" fillId="0" borderId="0" xfId="0" applyNumberFormat="1" applyAlignment="1">
      <alignment/>
    </xf>
    <xf numFmtId="210" fontId="14" fillId="0" borderId="1" xfId="0" applyNumberFormat="1" applyFont="1" applyBorder="1" applyAlignment="1">
      <alignment/>
    </xf>
    <xf numFmtId="210" fontId="14" fillId="0" borderId="2" xfId="0" applyNumberFormat="1" applyFont="1" applyBorder="1" applyAlignment="1">
      <alignment/>
    </xf>
    <xf numFmtId="0" fontId="0" fillId="2" borderId="0" xfId="0" applyFont="1" applyFill="1" applyAlignment="1">
      <alignment/>
    </xf>
    <xf numFmtId="9" fontId="0" fillId="2" borderId="0" xfId="19" applyFont="1" applyFill="1" applyAlignment="1">
      <alignment horizontal="center"/>
    </xf>
    <xf numFmtId="0" fontId="0" fillId="0" borderId="0" xfId="0" applyAlignment="1">
      <alignment wrapText="1"/>
    </xf>
    <xf numFmtId="0" fontId="14" fillId="0" borderId="0" xfId="0" applyFont="1" applyAlignment="1">
      <alignment horizontal="center"/>
    </xf>
    <xf numFmtId="0" fontId="13" fillId="0" borderId="0" xfId="0" applyFont="1" applyFill="1" applyAlignment="1">
      <alignment horizontal="left" vertical="top" wrapText="1"/>
    </xf>
    <xf numFmtId="0" fontId="0" fillId="0" borderId="0" xfId="0" applyAlignment="1">
      <alignment horizontal="right"/>
    </xf>
    <xf numFmtId="0" fontId="0" fillId="5" borderId="3" xfId="0" applyFill="1" applyBorder="1" applyAlignment="1">
      <alignment horizontal="center"/>
    </xf>
    <xf numFmtId="0" fontId="0" fillId="5" borderId="3" xfId="0" applyFill="1" applyBorder="1" applyAlignment="1">
      <alignment/>
    </xf>
    <xf numFmtId="0" fontId="0" fillId="6" borderId="3" xfId="0" applyFill="1" applyBorder="1" applyAlignment="1">
      <alignment/>
    </xf>
    <xf numFmtId="0" fontId="0" fillId="0" borderId="0" xfId="0" applyFill="1" applyBorder="1" applyAlignment="1">
      <alignment horizontal="center"/>
    </xf>
    <xf numFmtId="0" fontId="15" fillId="0" borderId="4" xfId="0" applyFont="1" applyBorder="1" applyAlignment="1">
      <alignment/>
    </xf>
    <xf numFmtId="0" fontId="14" fillId="0" borderId="0" xfId="0" applyFont="1" applyBorder="1" applyAlignment="1">
      <alignment/>
    </xf>
    <xf numFmtId="0" fontId="15" fillId="6" borderId="0" xfId="0" applyFont="1" applyFill="1" applyAlignment="1">
      <alignment/>
    </xf>
    <xf numFmtId="0" fontId="15" fillId="5" borderId="0" xfId="0" applyFont="1" applyFill="1" applyAlignment="1">
      <alignment/>
    </xf>
    <xf numFmtId="0" fontId="15" fillId="3" borderId="0" xfId="0" applyFont="1" applyFill="1" applyAlignment="1">
      <alignment/>
    </xf>
    <xf numFmtId="0" fontId="15" fillId="7" borderId="0" xfId="0" applyFont="1" applyFill="1" applyAlignment="1">
      <alignment/>
    </xf>
    <xf numFmtId="0" fontId="15" fillId="4" borderId="0" xfId="0" applyFont="1" applyFill="1" applyAlignment="1">
      <alignment/>
    </xf>
    <xf numFmtId="0" fontId="15" fillId="0" borderId="0" xfId="0" applyFont="1" applyBorder="1" applyAlignment="1">
      <alignment/>
    </xf>
    <xf numFmtId="0" fontId="18" fillId="3" borderId="3" xfId="0" applyFont="1" applyFill="1" applyBorder="1" applyAlignment="1">
      <alignment horizontal="left"/>
    </xf>
    <xf numFmtId="49" fontId="14" fillId="3" borderId="3" xfId="0" applyNumberFormat="1" applyFont="1" applyFill="1" applyBorder="1" applyAlignment="1">
      <alignment/>
    </xf>
    <xf numFmtId="0" fontId="14" fillId="3" borderId="3" xfId="0" applyFont="1" applyFill="1" applyBorder="1" applyAlignment="1">
      <alignment/>
    </xf>
    <xf numFmtId="49" fontId="14" fillId="5" borderId="1" xfId="0" applyNumberFormat="1" applyFont="1" applyFill="1" applyBorder="1" applyAlignment="1">
      <alignment/>
    </xf>
    <xf numFmtId="49" fontId="14" fillId="5" borderId="5" xfId="0" applyNumberFormat="1" applyFont="1" applyFill="1" applyBorder="1" applyAlignment="1">
      <alignment/>
    </xf>
    <xf numFmtId="49" fontId="14" fillId="5" borderId="2" xfId="0" applyNumberFormat="1" applyFont="1" applyFill="1" applyBorder="1" applyAlignment="1">
      <alignment/>
    </xf>
    <xf numFmtId="49" fontId="14" fillId="6" borderId="6" xfId="0" applyNumberFormat="1" applyFont="1" applyFill="1" applyBorder="1" applyAlignment="1">
      <alignment horizontal="left"/>
    </xf>
    <xf numFmtId="49" fontId="14" fillId="6" borderId="6" xfId="0" applyNumberFormat="1" applyFont="1" applyFill="1" applyBorder="1" applyAlignment="1">
      <alignment/>
    </xf>
    <xf numFmtId="49" fontId="14" fillId="5" borderId="7" xfId="0" applyNumberFormat="1" applyFont="1" applyFill="1" applyBorder="1" applyAlignment="1">
      <alignment/>
    </xf>
    <xf numFmtId="49" fontId="14" fillId="6" borderId="8" xfId="0" applyNumberFormat="1" applyFont="1" applyFill="1" applyBorder="1" applyAlignment="1">
      <alignment/>
    </xf>
    <xf numFmtId="49" fontId="14" fillId="5" borderId="6" xfId="0" applyNumberFormat="1" applyFont="1" applyFill="1" applyBorder="1" applyAlignment="1">
      <alignment/>
    </xf>
    <xf numFmtId="0" fontId="14" fillId="0" borderId="0" xfId="0" applyFont="1" applyBorder="1" applyAlignment="1">
      <alignment horizontal="left"/>
    </xf>
    <xf numFmtId="210" fontId="15" fillId="0" borderId="1" xfId="0" applyNumberFormat="1" applyFont="1" applyBorder="1" applyAlignment="1">
      <alignment/>
    </xf>
    <xf numFmtId="0" fontId="15" fillId="0" borderId="5" xfId="0" applyFont="1" applyBorder="1" applyAlignment="1">
      <alignment/>
    </xf>
    <xf numFmtId="210" fontId="15" fillId="0" borderId="2" xfId="0" applyNumberFormat="1" applyFont="1" applyBorder="1" applyAlignment="1">
      <alignment/>
    </xf>
    <xf numFmtId="0" fontId="15" fillId="0" borderId="6" xfId="0" applyFont="1" applyBorder="1" applyAlignment="1">
      <alignment/>
    </xf>
    <xf numFmtId="210" fontId="15" fillId="0" borderId="0" xfId="0" applyNumberFormat="1" applyFont="1" applyAlignment="1">
      <alignment/>
    </xf>
    <xf numFmtId="210" fontId="15" fillId="0" borderId="0" xfId="0" applyNumberFormat="1" applyFont="1" applyAlignment="1">
      <alignment horizontal="right"/>
    </xf>
    <xf numFmtId="0" fontId="15" fillId="0" borderId="0" xfId="0" applyNumberFormat="1" applyFont="1" applyAlignment="1">
      <alignment horizontal="left"/>
    </xf>
    <xf numFmtId="0" fontId="15" fillId="0" borderId="0" xfId="0" applyNumberFormat="1" applyFont="1" applyAlignment="1">
      <alignment/>
    </xf>
    <xf numFmtId="14" fontId="15" fillId="0" borderId="0" xfId="0" applyNumberFormat="1" applyFont="1" applyAlignment="1">
      <alignment/>
    </xf>
    <xf numFmtId="0" fontId="15" fillId="0" borderId="0" xfId="0" applyFont="1" applyAlignment="1">
      <alignment horizontal="right"/>
    </xf>
    <xf numFmtId="0" fontId="15" fillId="7" borderId="3" xfId="0" applyFont="1" applyFill="1" applyBorder="1" applyAlignment="1">
      <alignment horizontal="center"/>
    </xf>
    <xf numFmtId="0" fontId="15" fillId="7" borderId="3" xfId="0" applyFont="1" applyFill="1" applyBorder="1" applyAlignment="1">
      <alignment/>
    </xf>
    <xf numFmtId="0" fontId="15" fillId="0" borderId="0" xfId="0" applyFont="1" applyAlignment="1">
      <alignment horizontal="left" vertical="top" wrapText="1"/>
    </xf>
    <xf numFmtId="210" fontId="14" fillId="0" borderId="9" xfId="0" applyNumberFormat="1" applyFont="1" applyBorder="1" applyAlignment="1">
      <alignment/>
    </xf>
    <xf numFmtId="0" fontId="15" fillId="0" borderId="9" xfId="0" applyFont="1" applyBorder="1" applyAlignment="1">
      <alignment/>
    </xf>
    <xf numFmtId="210" fontId="15" fillId="0" borderId="0" xfId="0" applyNumberFormat="1" applyFont="1" applyBorder="1" applyAlignment="1">
      <alignment/>
    </xf>
    <xf numFmtId="14" fontId="15" fillId="0" borderId="0" xfId="0" applyNumberFormat="1" applyFont="1" applyBorder="1" applyAlignment="1">
      <alignment/>
    </xf>
    <xf numFmtId="0" fontId="15" fillId="0" borderId="10" xfId="0" applyFont="1" applyBorder="1" applyAlignment="1">
      <alignment/>
    </xf>
    <xf numFmtId="210" fontId="15" fillId="0" borderId="7" xfId="0" applyNumberFormat="1" applyFont="1" applyBorder="1" applyAlignment="1">
      <alignment/>
    </xf>
    <xf numFmtId="0" fontId="15" fillId="0" borderId="8" xfId="0" applyFont="1" applyBorder="1" applyAlignment="1">
      <alignment/>
    </xf>
    <xf numFmtId="0" fontId="0" fillId="3" borderId="0" xfId="0" applyFont="1" applyFill="1" applyAlignment="1">
      <alignment horizontal="right"/>
    </xf>
    <xf numFmtId="0" fontId="0" fillId="3" borderId="0" xfId="0" applyFill="1" applyAlignment="1">
      <alignment horizontal="right"/>
    </xf>
    <xf numFmtId="0" fontId="0" fillId="3" borderId="0" xfId="0" applyFont="1" applyFill="1" applyAlignment="1">
      <alignment/>
    </xf>
    <xf numFmtId="0" fontId="15" fillId="0" borderId="0" xfId="0" applyFont="1" applyFill="1" applyAlignment="1">
      <alignment/>
    </xf>
    <xf numFmtId="0" fontId="20" fillId="0" borderId="0" xfId="0" applyFont="1" applyBorder="1" applyAlignment="1">
      <alignment/>
    </xf>
    <xf numFmtId="0" fontId="21" fillId="0" borderId="0" xfId="0" applyFont="1" applyAlignment="1">
      <alignment/>
    </xf>
    <xf numFmtId="0" fontId="0" fillId="0" borderId="0" xfId="0" applyFill="1" applyBorder="1" applyAlignment="1">
      <alignment/>
    </xf>
    <xf numFmtId="0" fontId="3" fillId="0" borderId="0" xfId="0" applyFont="1" applyAlignment="1">
      <alignment horizontal="right"/>
    </xf>
    <xf numFmtId="0" fontId="19" fillId="4" borderId="3" xfId="0" applyFont="1" applyFill="1" applyBorder="1" applyAlignment="1">
      <alignment/>
    </xf>
    <xf numFmtId="0" fontId="22" fillId="0" borderId="0" xfId="0" applyFont="1" applyAlignment="1">
      <alignment/>
    </xf>
    <xf numFmtId="0" fontId="10" fillId="0" borderId="0" xfId="0" applyFont="1" applyAlignment="1">
      <alignment horizontal="left" wrapText="1" shrinkToFit="1"/>
    </xf>
    <xf numFmtId="0" fontId="3" fillId="0" borderId="0" xfId="0" applyFont="1" applyAlignment="1">
      <alignment horizontal="left" wrapText="1" shrinkToFit="1"/>
    </xf>
    <xf numFmtId="0" fontId="10" fillId="0" borderId="0" xfId="0" applyFont="1" applyAlignment="1">
      <alignment horizontal="center" wrapText="1" shrinkToFit="1"/>
    </xf>
    <xf numFmtId="0" fontId="3" fillId="0" borderId="0" xfId="0" applyFont="1" applyAlignment="1">
      <alignment horizontal="center" wrapText="1" shrinkToFit="1"/>
    </xf>
    <xf numFmtId="49" fontId="3" fillId="2" borderId="0" xfId="0" applyNumberFormat="1" applyFont="1" applyFill="1" applyAlignment="1">
      <alignment vertical="top" wrapText="1"/>
    </xf>
    <xf numFmtId="49" fontId="6" fillId="2" borderId="0" xfId="0" applyNumberFormat="1" applyFont="1" applyFill="1" applyAlignment="1">
      <alignment vertical="top" wrapText="1"/>
    </xf>
    <xf numFmtId="0" fontId="6" fillId="2" borderId="0" xfId="0" applyNumberFormat="1" applyFont="1" applyFill="1" applyAlignment="1">
      <alignment vertical="top" wrapText="1"/>
    </xf>
    <xf numFmtId="49" fontId="4" fillId="2" borderId="0" xfId="0" applyNumberFormat="1" applyFont="1" applyFill="1" applyAlignment="1">
      <alignment vertical="top" wrapText="1"/>
    </xf>
    <xf numFmtId="49" fontId="0" fillId="2" borderId="0" xfId="0" applyNumberFormat="1" applyFill="1" applyAlignment="1">
      <alignment vertical="top" wrapText="1"/>
    </xf>
    <xf numFmtId="0" fontId="0" fillId="2" borderId="0" xfId="0" applyNumberFormat="1" applyFill="1" applyAlignment="1">
      <alignment vertical="top" wrapText="1"/>
    </xf>
    <xf numFmtId="0" fontId="24" fillId="2" borderId="0" xfId="0" applyNumberFormat="1" applyFont="1" applyFill="1" applyAlignment="1">
      <alignment vertical="top" wrapText="1"/>
    </xf>
    <xf numFmtId="0" fontId="0" fillId="2" borderId="0" xfId="0" applyNumberFormat="1" applyFont="1" applyFill="1" applyAlignment="1">
      <alignment vertical="top" wrapText="1"/>
    </xf>
    <xf numFmtId="0" fontId="3" fillId="2" borderId="0" xfId="0" applyNumberFormat="1" applyFont="1" applyFill="1" applyAlignment="1">
      <alignment vertical="top" wrapText="1"/>
    </xf>
    <xf numFmtId="0" fontId="2" fillId="2" borderId="0" xfId="18" applyNumberFormat="1" applyFill="1" applyAlignment="1">
      <alignment vertical="top" wrapText="1"/>
    </xf>
    <xf numFmtId="49" fontId="0" fillId="2" borderId="0" xfId="0" applyNumberFormat="1" applyFont="1" applyFill="1" applyAlignment="1">
      <alignment vertical="top" wrapText="1"/>
    </xf>
    <xf numFmtId="49" fontId="24" fillId="2" borderId="0" xfId="0" applyNumberFormat="1" applyFont="1" applyFill="1" applyAlignment="1">
      <alignment vertical="top" wrapText="1"/>
    </xf>
    <xf numFmtId="0" fontId="3" fillId="2" borderId="0" xfId="0" applyFont="1" applyFill="1" applyAlignment="1">
      <alignment/>
    </xf>
    <xf numFmtId="0" fontId="4" fillId="2" borderId="0" xfId="0" applyNumberFormat="1" applyFont="1" applyFill="1" applyAlignment="1">
      <alignment vertical="top" wrapText="1"/>
    </xf>
    <xf numFmtId="0" fontId="25" fillId="2" borderId="0" xfId="0" applyNumberFormat="1" applyFont="1" applyFill="1" applyAlignment="1">
      <alignment vertical="top" wrapText="1"/>
    </xf>
    <xf numFmtId="0" fontId="14" fillId="6" borderId="6" xfId="0" applyNumberFormat="1" applyFont="1" applyFill="1" applyBorder="1" applyAlignment="1">
      <alignment horizontal="left"/>
    </xf>
    <xf numFmtId="0" fontId="14" fillId="6" borderId="6" xfId="0" applyNumberFormat="1" applyFont="1" applyFill="1" applyBorder="1" applyAlignment="1">
      <alignment/>
    </xf>
    <xf numFmtId="0" fontId="0" fillId="0" borderId="9" xfId="0" applyBorder="1" applyAlignment="1">
      <alignment/>
    </xf>
    <xf numFmtId="0" fontId="5" fillId="2" borderId="0" xfId="0" applyFont="1" applyFill="1" applyAlignment="1">
      <alignment horizontal="center"/>
    </xf>
    <xf numFmtId="0" fontId="15" fillId="0" borderId="0" xfId="0" applyFont="1" applyAlignment="1">
      <alignment horizontal="left" vertical="top" shrinkToFit="1"/>
    </xf>
    <xf numFmtId="0" fontId="0" fillId="2" borderId="0" xfId="0" applyFill="1" applyAlignment="1">
      <alignment horizontal="left" vertical="top" wrapText="1"/>
    </xf>
    <xf numFmtId="0" fontId="0" fillId="2" borderId="0" xfId="0" applyFont="1" applyFill="1" applyAlignment="1">
      <alignment horizontal="right" vertical="center" shrinkToFit="1"/>
    </xf>
    <xf numFmtId="0" fontId="16" fillId="2" borderId="0" xfId="0" applyFont="1" applyFill="1" applyAlignment="1">
      <alignment horizontal="left" vertical="top" shrinkToFit="1"/>
    </xf>
    <xf numFmtId="0" fontId="17" fillId="2" borderId="0" xfId="0" applyFont="1" applyFill="1" applyAlignment="1">
      <alignment horizontal="left" shrinkToFit="1"/>
    </xf>
    <xf numFmtId="0" fontId="13" fillId="0" borderId="0" xfId="0" applyFont="1" applyFill="1" applyAlignment="1">
      <alignment horizontal="left" vertical="top" wrapText="1"/>
    </xf>
    <xf numFmtId="0" fontId="15" fillId="0" borderId="0" xfId="0" applyFont="1" applyAlignment="1">
      <alignment horizontal="left" vertical="top" wrapText="1"/>
    </xf>
    <xf numFmtId="0" fontId="26" fillId="2" borderId="0" xfId="0" applyFont="1" applyFill="1" applyAlignment="1">
      <alignment horizontal="left"/>
    </xf>
    <xf numFmtId="210" fontId="26" fillId="2" borderId="0" xfId="0" applyNumberFormat="1" applyFont="1" applyFill="1" applyAlignment="1">
      <alignment horizontal="left" vertical="top" wrapText="1"/>
    </xf>
    <xf numFmtId="0" fontId="26" fillId="2" borderId="0" xfId="0" applyFont="1" applyFill="1" applyAlignment="1">
      <alignment horizontal="left" vertical="top"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27</xdr:row>
      <xdr:rowOff>19050</xdr:rowOff>
    </xdr:from>
    <xdr:to>
      <xdr:col>14</xdr:col>
      <xdr:colOff>457200</xdr:colOff>
      <xdr:row>56</xdr:row>
      <xdr:rowOff>9525</xdr:rowOff>
    </xdr:to>
    <xdr:sp>
      <xdr:nvSpPr>
        <xdr:cNvPr id="1" name="TextBox 1"/>
        <xdr:cNvSpPr txBox="1">
          <a:spLocks noChangeArrowheads="1"/>
        </xdr:cNvSpPr>
      </xdr:nvSpPr>
      <xdr:spPr>
        <a:xfrm>
          <a:off x="6753225" y="4391025"/>
          <a:ext cx="5981700" cy="46863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mit oben genannter Kürzungsanzeige sind wir nicht einverstanden.
Wir bitten um umgehende Nachzahlung des offenen Betrags, da die Leistung in voller Höhe erbracht wurde.
Ein detaillierter Widerspruch erübrigt sich mit Hinweis auf unsere nachvollziehbare Rechnung in Übereinstimmung mit der Verdingungsordnung ....
Mit freundlichen Grüßen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27</xdr:row>
      <xdr:rowOff>19050</xdr:rowOff>
    </xdr:from>
    <xdr:to>
      <xdr:col>14</xdr:col>
      <xdr:colOff>457200</xdr:colOff>
      <xdr:row>56</xdr:row>
      <xdr:rowOff>9525</xdr:rowOff>
    </xdr:to>
    <xdr:sp>
      <xdr:nvSpPr>
        <xdr:cNvPr id="1" name="TextBox 1"/>
        <xdr:cNvSpPr txBox="1">
          <a:spLocks noChangeArrowheads="1"/>
        </xdr:cNvSpPr>
      </xdr:nvSpPr>
      <xdr:spPr>
        <a:xfrm>
          <a:off x="6753225" y="4391025"/>
          <a:ext cx="5981700" cy="46863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mit oben genannter Kürzungsanzeige sind wir nicht einverstanden.
Wir bitten um umgehende Nachzahlung des offenen Betrags, da die Leistung in voller Höhe erbracht wurde.
Ein detaillierter Widerspruch erübrigt sich mit Hinweis auf unsere nachvollziehbare Rechnung in Übereinstimmung mit der Verdingungsordnung ....
Mit freundlichen Grüßen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0</xdr:row>
      <xdr:rowOff>0</xdr:rowOff>
    </xdr:from>
    <xdr:to>
      <xdr:col>14</xdr:col>
      <xdr:colOff>457200</xdr:colOff>
      <xdr:row>56</xdr:row>
      <xdr:rowOff>123825</xdr:rowOff>
    </xdr:to>
    <xdr:sp>
      <xdr:nvSpPr>
        <xdr:cNvPr id="1" name="TextBox 1"/>
        <xdr:cNvSpPr txBox="1">
          <a:spLocks noChangeArrowheads="1"/>
        </xdr:cNvSpPr>
      </xdr:nvSpPr>
      <xdr:spPr>
        <a:xfrm>
          <a:off x="6753225" y="0"/>
          <a:ext cx="5981700" cy="9191625"/>
        </a:xfrm>
        <a:prstGeom prst="rect">
          <a:avLst/>
        </a:prstGeom>
        <a:noFill/>
        <a:ln w="9525" cmpd="sng">
          <a:noFill/>
        </a:ln>
      </xdr:spPr>
      <xdr:txBody>
        <a:bodyPr vertOverflow="clip" wrap="square"/>
        <a:p>
          <a:pPr algn="ctr">
            <a:defRPr/>
          </a:pPr>
          <a:r>
            <a:rPr lang="en-US" cap="none" sz="2200" b="0" i="0" u="none" baseline="0">
              <a:latin typeface="Arial"/>
              <a:ea typeface="Arial"/>
              <a:cs typeface="Arial"/>
            </a:rPr>
            <a:t>
"Produkt-Datenblatt"
</a:t>
          </a:r>
          <a:r>
            <a:rPr lang="en-US" cap="none" sz="1200" b="0" i="0" u="none" baseline="0">
              <a:latin typeface="Arial"/>
              <a:ea typeface="Arial"/>
              <a:cs typeface="Arial"/>
            </a:rPr>
            <a:t>Dieses Beispiel zeigt, wie Sie Werbemeterial für Ihre Handelvertreter drucken können.
Anstelle dieses Textes müssen Sie sich z.B. eine Produktgrafik mit technischen Daten vorstellen, wie sie von Ihren Handelsvertretern/Reisenden an Kunden oder Interessenten überreicht werden kann.
***
Die Muster-Schriftwechseltabelle wurde folgendermaßen verändert:
Der Briefkopf (einschl. Betreff und Anrede) wurde einfach nach rechts verschoben, da er nicht mitgedruckt werden soll. 
(Die sonst für die Anschrift benötigten Felder werden aber noch für den Dateinamen der Belegkopie benötigt, daher wurde der Briefkopf nicht einfach gelöscht).
Eine Produktgrafik wurde eingefügt
(Im konkreten Beispiel wurde natürlich nur das Textfeld vergrößert, um die Datei nicht unnötig groß werden zu lassen (Stichwort: Demo-Download))
Der Name der Belegkopie wurde angepaßt (Zelle C83)
Die Anzahl der Druckkopien (Zelle C72) wurde auf 100 erhöht
(Somit steht Ihren Handelsvertretern anschließend ausreichend Werbematerial zur Verfügung, auch ohne einen Kopierer zu bemühen, der die Qualität mindern könnte).
Unten wurden die Kontaktdaten der Adressaten (im Beispielfall also die Kontaktdaten Ihrer Handelsvertreter) durch eine einfache Formel verknüpft.
Die Druckverzögerung (Zelle C78) wurde angepaßt.
***
Die Erstellung eines solchen Musters ist in etwa 10 Minuten perfekt (einschließlich Feinjustierung einer Grafik) zu bewerkstelligen.
Für weitere Produkt-Datenblätter ist sie dann Sekundensache. 
***
Im Vergleich zu einer Lösung mit MS-Word können Sie das Werbematerial für alle Handelsvertreter auf einmal drucken (nicht nur für jeweils 3)!
--------------------------------------------------------------------------------------------------------------------------
</a:t>
          </a:r>
          <a:r>
            <a:rPr lang="en-US" cap="none" sz="1000" b="0" i="0" u="none" baseline="0">
              <a:latin typeface="Arial"/>
              <a:ea typeface="Arial"/>
              <a:cs typeface="Aria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27</xdr:row>
      <xdr:rowOff>19050</xdr:rowOff>
    </xdr:from>
    <xdr:to>
      <xdr:col>14</xdr:col>
      <xdr:colOff>457200</xdr:colOff>
      <xdr:row>56</xdr:row>
      <xdr:rowOff>9525</xdr:rowOff>
    </xdr:to>
    <xdr:sp>
      <xdr:nvSpPr>
        <xdr:cNvPr id="1" name="TextBox 5"/>
        <xdr:cNvSpPr txBox="1">
          <a:spLocks noChangeArrowheads="1"/>
        </xdr:cNvSpPr>
      </xdr:nvSpPr>
      <xdr:spPr>
        <a:xfrm>
          <a:off x="6753225" y="4391025"/>
          <a:ext cx="5981700" cy="46863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mit oben genannter Kürzungsanzeige sind wir nicht einverstanden.
Wir bitten um umgehende Nachzahlung des offenen Betrags, da die Leistung in voller Höhe erbracht wurde.
Ein detaillierter Widerspruch erübrigt sich mit Hinweis auf unsere nachvollziehbare Rechnung in Übereinstimmung mit der Verdingungsordnung ....
Mit freundlichen Grüßen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swierkowski-online.de"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2.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drawing" Target="../drawings/drawing4.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belle2">
    <pageSetUpPr fitToPage="1"/>
  </sheetPr>
  <dimension ref="A1:H155"/>
  <sheetViews>
    <sheetView tabSelected="1" workbookViewId="0" topLeftCell="A1">
      <selection activeCell="A1" sqref="A1"/>
    </sheetView>
  </sheetViews>
  <sheetFormatPr defaultColWidth="11.421875" defaultRowHeight="12.75"/>
  <cols>
    <col min="1" max="1" width="2.7109375" style="0" customWidth="1"/>
    <col min="2" max="2" width="76.7109375" style="0" customWidth="1"/>
  </cols>
  <sheetData>
    <row r="1" spans="1:8" ht="12.75">
      <c r="A1" s="23" t="s">
        <v>45</v>
      </c>
      <c r="B1" s="87" t="s">
        <v>316</v>
      </c>
      <c r="C1" s="10"/>
      <c r="D1" s="10"/>
      <c r="E1" s="10"/>
      <c r="F1" s="10"/>
      <c r="G1" s="10"/>
      <c r="H1" s="10"/>
    </row>
    <row r="2" spans="1:8" ht="12.75">
      <c r="A2" s="23"/>
      <c r="B2" s="87"/>
      <c r="C2" s="10"/>
      <c r="D2" s="10"/>
      <c r="E2" s="10"/>
      <c r="F2" s="10"/>
      <c r="G2" s="10"/>
      <c r="H2" s="10"/>
    </row>
    <row r="3" spans="1:8" ht="12.75">
      <c r="A3" s="23"/>
      <c r="B3" s="87" t="s">
        <v>350</v>
      </c>
      <c r="C3" s="10"/>
      <c r="D3" s="10"/>
      <c r="E3" s="10"/>
      <c r="F3" s="10"/>
      <c r="G3" s="10"/>
      <c r="H3" s="10"/>
    </row>
    <row r="4" spans="1:8" ht="12.75">
      <c r="A4" s="23"/>
      <c r="B4" s="87"/>
      <c r="C4" s="10"/>
      <c r="D4" s="10"/>
      <c r="E4" s="10"/>
      <c r="F4" s="10"/>
      <c r="G4" s="10"/>
      <c r="H4" s="10"/>
    </row>
    <row r="5" spans="1:8" ht="12.75">
      <c r="A5" s="23"/>
      <c r="B5" s="88" t="s">
        <v>290</v>
      </c>
      <c r="C5" s="10"/>
      <c r="D5" s="10"/>
      <c r="E5" s="10"/>
      <c r="F5" s="10"/>
      <c r="G5" s="10"/>
      <c r="H5" s="10"/>
    </row>
    <row r="6" spans="1:8" ht="102">
      <c r="A6" s="23"/>
      <c r="B6" s="89" t="s">
        <v>317</v>
      </c>
      <c r="C6" s="10"/>
      <c r="D6" s="10"/>
      <c r="E6" s="10"/>
      <c r="F6" s="10"/>
      <c r="G6" s="10"/>
      <c r="H6" s="10"/>
    </row>
    <row r="7" spans="1:8" ht="12.75">
      <c r="A7" s="23"/>
      <c r="B7" s="89" t="s">
        <v>40</v>
      </c>
      <c r="C7" s="10"/>
      <c r="D7" s="10"/>
      <c r="E7" s="10"/>
      <c r="F7" s="10"/>
      <c r="G7" s="10"/>
      <c r="H7" s="10"/>
    </row>
    <row r="8" spans="1:8" ht="127.5">
      <c r="A8" s="23"/>
      <c r="B8" s="94" t="s">
        <v>351</v>
      </c>
      <c r="C8" s="10"/>
      <c r="D8" s="10"/>
      <c r="E8" s="10"/>
      <c r="F8" s="10"/>
      <c r="G8" s="10"/>
      <c r="H8" s="10"/>
    </row>
    <row r="9" spans="1:8" ht="12.75">
      <c r="A9" s="23"/>
      <c r="B9" s="94"/>
      <c r="C9" s="10"/>
      <c r="D9" s="10"/>
      <c r="E9" s="10"/>
      <c r="F9" s="10"/>
      <c r="G9" s="10"/>
      <c r="H9" s="10"/>
    </row>
    <row r="10" spans="1:8" ht="12.75">
      <c r="A10" s="23"/>
      <c r="B10" s="101" t="s">
        <v>7</v>
      </c>
      <c r="C10" s="10"/>
      <c r="D10" s="10"/>
      <c r="E10" s="10"/>
      <c r="F10" s="10"/>
      <c r="G10" s="10"/>
      <c r="H10" s="10"/>
    </row>
    <row r="11" spans="1:8" ht="12.75">
      <c r="A11" s="23"/>
      <c r="B11" s="92"/>
      <c r="C11" s="10"/>
      <c r="D11" s="10"/>
      <c r="E11" s="10"/>
      <c r="F11" s="10"/>
      <c r="G11" s="10"/>
      <c r="H11" s="10"/>
    </row>
    <row r="12" spans="1:8" ht="12.75">
      <c r="A12" s="23"/>
      <c r="B12" s="95" t="s">
        <v>16</v>
      </c>
      <c r="C12" s="10"/>
      <c r="D12" s="10"/>
      <c r="E12" s="10"/>
      <c r="F12" s="10"/>
      <c r="G12" s="10"/>
      <c r="H12" s="10"/>
    </row>
    <row r="13" spans="1:8" ht="12.75">
      <c r="A13" s="23"/>
      <c r="B13" s="95"/>
      <c r="C13" s="10"/>
      <c r="D13" s="10"/>
      <c r="E13" s="10"/>
      <c r="F13" s="10"/>
      <c r="G13" s="10"/>
      <c r="H13" s="10"/>
    </row>
    <row r="14" spans="1:8" ht="12.75">
      <c r="A14" s="23"/>
      <c r="B14" s="96" t="s">
        <v>291</v>
      </c>
      <c r="C14" s="10"/>
      <c r="D14" s="10"/>
      <c r="E14" s="10"/>
      <c r="F14" s="10"/>
      <c r="G14" s="10"/>
      <c r="H14" s="10"/>
    </row>
    <row r="15" spans="1:8" ht="12.75">
      <c r="A15" s="23"/>
      <c r="B15" s="96"/>
      <c r="C15" s="10"/>
      <c r="D15" s="10"/>
      <c r="E15" s="10"/>
      <c r="F15" s="10"/>
      <c r="G15" s="10"/>
      <c r="H15" s="10"/>
    </row>
    <row r="16" spans="1:8" ht="12.75">
      <c r="A16" s="23"/>
      <c r="B16" s="87" t="s">
        <v>292</v>
      </c>
      <c r="C16" s="10"/>
      <c r="D16" s="10"/>
      <c r="E16" s="10"/>
      <c r="F16" s="10"/>
      <c r="G16" s="10"/>
      <c r="H16" s="10"/>
    </row>
    <row r="17" spans="1:8" ht="12.75">
      <c r="A17" s="23"/>
      <c r="B17" s="91"/>
      <c r="C17" s="10"/>
      <c r="D17" s="10"/>
      <c r="E17" s="10"/>
      <c r="F17" s="10"/>
      <c r="G17" s="10"/>
      <c r="H17" s="10"/>
    </row>
    <row r="18" spans="1:8" ht="38.25">
      <c r="A18" s="23"/>
      <c r="B18" s="91" t="s">
        <v>19</v>
      </c>
      <c r="C18" s="10"/>
      <c r="D18" s="10"/>
      <c r="E18" s="10"/>
      <c r="F18" s="10"/>
      <c r="G18" s="10"/>
      <c r="H18" s="10"/>
    </row>
    <row r="19" spans="1:8" ht="12.75">
      <c r="A19" s="23"/>
      <c r="B19" s="95"/>
      <c r="C19" s="10"/>
      <c r="D19" s="10"/>
      <c r="E19" s="10"/>
      <c r="F19" s="10"/>
      <c r="G19" s="10"/>
      <c r="H19" s="10"/>
    </row>
    <row r="20" spans="1:8" ht="12.75">
      <c r="A20" s="23"/>
      <c r="B20" s="89"/>
      <c r="C20" s="10"/>
      <c r="D20" s="10"/>
      <c r="E20" s="10"/>
      <c r="F20" s="10"/>
      <c r="G20" s="10"/>
      <c r="H20" s="10"/>
    </row>
    <row r="21" spans="1:8" ht="12.75">
      <c r="A21" s="23"/>
      <c r="B21" s="90" t="s">
        <v>322</v>
      </c>
      <c r="C21" s="10"/>
      <c r="D21" s="10"/>
      <c r="E21" s="10"/>
      <c r="F21" s="10"/>
      <c r="G21" s="10"/>
      <c r="H21" s="10"/>
    </row>
    <row r="22" spans="1:8" ht="12.75">
      <c r="A22" s="23"/>
      <c r="B22" s="91"/>
      <c r="C22" s="10"/>
      <c r="D22" s="10"/>
      <c r="E22" s="10"/>
      <c r="F22" s="10"/>
      <c r="G22" s="10"/>
      <c r="H22" s="10"/>
    </row>
    <row r="23" spans="1:8" ht="12.75">
      <c r="A23" s="23"/>
      <c r="B23" s="93" t="s">
        <v>318</v>
      </c>
      <c r="C23" s="10"/>
      <c r="D23" s="10"/>
      <c r="E23" s="10"/>
      <c r="F23" s="10"/>
      <c r="G23" s="10"/>
      <c r="H23" s="10"/>
    </row>
    <row r="24" spans="1:8" ht="63.75">
      <c r="A24" s="23"/>
      <c r="B24" s="91" t="s">
        <v>11</v>
      </c>
      <c r="C24" s="10"/>
      <c r="D24" s="10"/>
      <c r="E24" s="10"/>
      <c r="F24" s="10"/>
      <c r="G24" s="10"/>
      <c r="H24" s="10"/>
    </row>
    <row r="25" spans="1:8" ht="12.75">
      <c r="A25" s="23"/>
      <c r="B25" s="93" t="s">
        <v>319</v>
      </c>
      <c r="C25" s="10"/>
      <c r="D25" s="10"/>
      <c r="E25" s="10"/>
      <c r="F25" s="10"/>
      <c r="G25" s="10"/>
      <c r="H25" s="10"/>
    </row>
    <row r="26" spans="1:8" ht="63.75">
      <c r="A26" s="23"/>
      <c r="B26" s="94" t="s">
        <v>320</v>
      </c>
      <c r="C26" s="10"/>
      <c r="D26" s="10"/>
      <c r="E26" s="10"/>
      <c r="F26" s="10"/>
      <c r="G26" s="10"/>
      <c r="H26" s="10"/>
    </row>
    <row r="27" spans="1:8" ht="12.75">
      <c r="A27" s="23"/>
      <c r="B27" s="93" t="s">
        <v>321</v>
      </c>
      <c r="C27" s="10"/>
      <c r="D27" s="10"/>
      <c r="E27" s="10"/>
      <c r="F27" s="10"/>
      <c r="G27" s="10"/>
      <c r="H27" s="10"/>
    </row>
    <row r="28" spans="1:8" ht="12.75">
      <c r="A28" s="23"/>
      <c r="B28" s="94"/>
      <c r="C28" s="10"/>
      <c r="D28" s="10"/>
      <c r="E28" s="10"/>
      <c r="F28" s="10"/>
      <c r="G28" s="10"/>
      <c r="H28" s="10"/>
    </row>
    <row r="29" spans="1:8" ht="38.25">
      <c r="A29" s="23"/>
      <c r="B29" s="94" t="s">
        <v>37</v>
      </c>
      <c r="C29" s="10"/>
      <c r="D29" s="10"/>
      <c r="E29" s="10"/>
      <c r="F29" s="10"/>
      <c r="G29" s="10"/>
      <c r="H29" s="10"/>
    </row>
    <row r="30" spans="1:8" ht="12.75">
      <c r="A30" s="23"/>
      <c r="B30" s="97"/>
      <c r="C30" s="10"/>
      <c r="D30" s="10"/>
      <c r="E30" s="10"/>
      <c r="F30" s="10"/>
      <c r="G30" s="10"/>
      <c r="H30" s="10"/>
    </row>
    <row r="31" spans="1:8" ht="25.5">
      <c r="A31" s="23"/>
      <c r="B31" s="97" t="s">
        <v>323</v>
      </c>
      <c r="C31" s="10"/>
      <c r="D31" s="10"/>
      <c r="E31" s="10"/>
      <c r="F31" s="10"/>
      <c r="G31" s="10"/>
      <c r="H31" s="10"/>
    </row>
    <row r="32" spans="1:8" ht="12.75">
      <c r="A32" s="23"/>
      <c r="B32" s="97" t="s">
        <v>35</v>
      </c>
      <c r="C32" s="10"/>
      <c r="D32" s="10"/>
      <c r="E32" s="10"/>
      <c r="F32" s="10"/>
      <c r="G32" s="10"/>
      <c r="H32" s="10"/>
    </row>
    <row r="33" spans="1:8" ht="38.25">
      <c r="A33" s="23"/>
      <c r="B33" s="97" t="s">
        <v>303</v>
      </c>
      <c r="C33" s="10"/>
      <c r="D33" s="10"/>
      <c r="E33" s="10"/>
      <c r="F33" s="10"/>
      <c r="G33" s="10"/>
      <c r="H33" s="10"/>
    </row>
    <row r="34" spans="1:8" ht="25.5">
      <c r="A34" s="23"/>
      <c r="B34" s="97" t="s">
        <v>38</v>
      </c>
      <c r="C34" s="10"/>
      <c r="D34" s="10"/>
      <c r="E34" s="10"/>
      <c r="F34" s="10"/>
      <c r="G34" s="10"/>
      <c r="H34" s="10"/>
    </row>
    <row r="35" spans="1:8" ht="25.5">
      <c r="A35" s="23"/>
      <c r="B35" s="97" t="s">
        <v>304</v>
      </c>
      <c r="C35" s="10"/>
      <c r="D35" s="10"/>
      <c r="E35" s="10"/>
      <c r="F35" s="10"/>
      <c r="G35" s="10"/>
      <c r="H35" s="10"/>
    </row>
    <row r="36" spans="1:8" ht="25.5">
      <c r="A36" s="23"/>
      <c r="B36" s="97" t="s">
        <v>36</v>
      </c>
      <c r="C36" s="10"/>
      <c r="D36" s="10"/>
      <c r="E36" s="10"/>
      <c r="F36" s="10"/>
      <c r="G36" s="10"/>
      <c r="H36" s="10"/>
    </row>
    <row r="37" spans="1:8" ht="38.25">
      <c r="A37" s="23"/>
      <c r="B37" s="97" t="s">
        <v>336</v>
      </c>
      <c r="C37" s="10"/>
      <c r="D37" s="10"/>
      <c r="E37" s="10"/>
      <c r="F37" s="10"/>
      <c r="G37" s="10"/>
      <c r="H37" s="10"/>
    </row>
    <row r="38" spans="1:8" ht="12.75">
      <c r="A38" s="23"/>
      <c r="B38" s="97"/>
      <c r="C38" s="10"/>
      <c r="D38" s="10"/>
      <c r="E38" s="10"/>
      <c r="F38" s="10"/>
      <c r="G38" s="10"/>
      <c r="H38" s="10"/>
    </row>
    <row r="39" spans="1:8" ht="12.75">
      <c r="A39" s="23"/>
      <c r="B39" s="97"/>
      <c r="C39" s="10"/>
      <c r="D39" s="10"/>
      <c r="E39" s="10"/>
      <c r="F39" s="10"/>
      <c r="G39" s="10"/>
      <c r="H39" s="10"/>
    </row>
    <row r="40" spans="1:8" ht="12.75">
      <c r="A40" s="23"/>
      <c r="B40" s="90" t="s">
        <v>39</v>
      </c>
      <c r="C40" s="10"/>
      <c r="D40" s="10"/>
      <c r="E40" s="10"/>
      <c r="F40" s="10"/>
      <c r="G40" s="10"/>
      <c r="H40" s="10"/>
    </row>
    <row r="41" spans="1:8" ht="12.75">
      <c r="A41" s="23"/>
      <c r="B41" s="91"/>
      <c r="C41" s="10"/>
      <c r="D41" s="10"/>
      <c r="E41" s="10"/>
      <c r="F41" s="10"/>
      <c r="G41" s="10"/>
      <c r="H41" s="10"/>
    </row>
    <row r="42" spans="1:8" ht="12.75">
      <c r="A42" s="23"/>
      <c r="B42" s="98" t="s">
        <v>41</v>
      </c>
      <c r="C42" s="10"/>
      <c r="D42" s="10"/>
      <c r="E42" s="10"/>
      <c r="F42" s="10"/>
      <c r="G42" s="10"/>
      <c r="H42" s="10"/>
    </row>
    <row r="43" spans="1:8" ht="12.75">
      <c r="A43" s="23"/>
      <c r="B43" s="91"/>
      <c r="C43" s="10"/>
      <c r="D43" s="10"/>
      <c r="E43" s="10"/>
      <c r="F43" s="10"/>
      <c r="G43" s="10"/>
      <c r="H43" s="10"/>
    </row>
    <row r="44" spans="1:8" ht="12.75">
      <c r="A44" s="23"/>
      <c r="B44" s="91" t="s">
        <v>42</v>
      </c>
      <c r="C44" s="10"/>
      <c r="D44" s="10"/>
      <c r="E44" s="10"/>
      <c r="F44" s="10"/>
      <c r="G44" s="10"/>
      <c r="H44" s="10"/>
    </row>
    <row r="45" spans="1:8" ht="12.75">
      <c r="A45" s="23"/>
      <c r="B45" s="91"/>
      <c r="C45" s="10"/>
      <c r="D45" s="10"/>
      <c r="E45" s="10"/>
      <c r="F45" s="10"/>
      <c r="G45" s="10"/>
      <c r="H45" s="10"/>
    </row>
    <row r="46" spans="1:8" ht="12.75">
      <c r="A46" s="23"/>
      <c r="B46" s="91" t="s">
        <v>14</v>
      </c>
      <c r="C46" s="10"/>
      <c r="D46" s="10"/>
      <c r="E46" s="10"/>
      <c r="F46" s="10"/>
      <c r="G46" s="10"/>
      <c r="H46" s="10"/>
    </row>
    <row r="47" spans="1:8" ht="51">
      <c r="A47" s="23"/>
      <c r="B47" s="92" t="s">
        <v>301</v>
      </c>
      <c r="C47" s="10"/>
      <c r="D47" s="10"/>
      <c r="E47" s="10"/>
      <c r="F47" s="10"/>
      <c r="G47" s="10"/>
      <c r="H47" s="10"/>
    </row>
    <row r="48" spans="1:8" ht="12.75">
      <c r="A48" s="23"/>
      <c r="B48" s="91"/>
      <c r="C48" s="10"/>
      <c r="D48" s="10"/>
      <c r="E48" s="10"/>
      <c r="F48" s="10"/>
      <c r="G48" s="10"/>
      <c r="H48" s="10"/>
    </row>
    <row r="49" spans="1:8" ht="102">
      <c r="A49" s="23"/>
      <c r="B49" s="92" t="s">
        <v>13</v>
      </c>
      <c r="C49" s="10"/>
      <c r="D49" s="10"/>
      <c r="E49" s="10"/>
      <c r="F49" s="10"/>
      <c r="G49" s="10"/>
      <c r="H49" s="10"/>
    </row>
    <row r="50" spans="1:8" ht="12.75">
      <c r="A50" s="23"/>
      <c r="B50" s="92"/>
      <c r="C50" s="10"/>
      <c r="D50" s="10"/>
      <c r="E50" s="10"/>
      <c r="F50" s="10"/>
      <c r="G50" s="10"/>
      <c r="H50" s="10"/>
    </row>
    <row r="51" spans="1:8" ht="12.75">
      <c r="A51" s="23"/>
      <c r="B51" s="93" t="s">
        <v>28</v>
      </c>
      <c r="C51" s="10"/>
      <c r="D51" s="10"/>
      <c r="E51" s="10"/>
      <c r="F51" s="10"/>
      <c r="G51" s="10"/>
      <c r="H51" s="10"/>
    </row>
    <row r="52" spans="1:8" ht="12.75">
      <c r="A52" s="23"/>
      <c r="B52" s="93"/>
      <c r="C52" s="10"/>
      <c r="D52" s="10"/>
      <c r="E52" s="10"/>
      <c r="F52" s="10"/>
      <c r="G52" s="10"/>
      <c r="H52" s="10"/>
    </row>
    <row r="53" spans="1:8" ht="127.5">
      <c r="A53" s="23"/>
      <c r="B53" s="92" t="s">
        <v>15</v>
      </c>
      <c r="C53" s="10"/>
      <c r="D53" s="10"/>
      <c r="E53" s="10"/>
      <c r="F53" s="10"/>
      <c r="G53" s="10"/>
      <c r="H53" s="10"/>
    </row>
    <row r="54" spans="1:8" ht="12.75">
      <c r="A54" s="23"/>
      <c r="B54" s="92"/>
      <c r="C54" s="10"/>
      <c r="D54" s="10"/>
      <c r="E54" s="10"/>
      <c r="F54" s="10"/>
      <c r="G54" s="10"/>
      <c r="H54" s="10"/>
    </row>
    <row r="55" spans="1:8" ht="12.75">
      <c r="A55" s="23"/>
      <c r="B55" s="91"/>
      <c r="C55" s="10"/>
      <c r="D55" s="10"/>
      <c r="E55" s="10"/>
      <c r="F55" s="10"/>
      <c r="G55" s="10"/>
      <c r="H55" s="10"/>
    </row>
    <row r="56" spans="1:8" ht="12.75">
      <c r="A56" s="23"/>
      <c r="B56" s="98" t="s">
        <v>25</v>
      </c>
      <c r="C56" s="10"/>
      <c r="D56" s="10"/>
      <c r="E56" s="10"/>
      <c r="F56" s="10"/>
      <c r="G56" s="10"/>
      <c r="H56" s="10"/>
    </row>
    <row r="57" spans="1:8" ht="12.75">
      <c r="A57" s="23"/>
      <c r="B57" s="92"/>
      <c r="C57" s="10"/>
      <c r="D57" s="10"/>
      <c r="E57" s="10"/>
      <c r="F57" s="10"/>
      <c r="G57" s="10"/>
      <c r="H57" s="10"/>
    </row>
    <row r="58" spans="1:8" ht="102">
      <c r="A58" s="23"/>
      <c r="B58" s="92" t="s">
        <v>22</v>
      </c>
      <c r="C58" s="10"/>
      <c r="D58" s="10"/>
      <c r="E58" s="10"/>
      <c r="F58" s="10"/>
      <c r="G58" s="10"/>
      <c r="H58" s="10"/>
    </row>
    <row r="59" spans="1:8" ht="38.25">
      <c r="A59" s="23"/>
      <c r="B59" s="92" t="s">
        <v>18</v>
      </c>
      <c r="C59" s="10"/>
      <c r="D59" s="10"/>
      <c r="E59" s="10"/>
      <c r="F59" s="10"/>
      <c r="G59" s="10"/>
      <c r="H59" s="10"/>
    </row>
    <row r="60" spans="1:8" ht="25.5">
      <c r="A60" s="23"/>
      <c r="B60" s="92" t="s">
        <v>17</v>
      </c>
      <c r="C60" s="10"/>
      <c r="D60" s="10"/>
      <c r="E60" s="10"/>
      <c r="F60" s="10"/>
      <c r="G60" s="10"/>
      <c r="H60" s="10"/>
    </row>
    <row r="61" spans="1:8" ht="12.75">
      <c r="A61" s="23"/>
      <c r="B61" s="92"/>
      <c r="C61" s="10"/>
      <c r="D61" s="10"/>
      <c r="E61" s="10"/>
      <c r="F61" s="10"/>
      <c r="G61" s="10"/>
      <c r="H61" s="10"/>
    </row>
    <row r="62" spans="1:8" ht="12.75">
      <c r="A62" s="23"/>
      <c r="B62" s="98" t="s">
        <v>26</v>
      </c>
      <c r="C62" s="10"/>
      <c r="D62" s="10"/>
      <c r="E62" s="10"/>
      <c r="F62" s="10"/>
      <c r="G62" s="10"/>
      <c r="H62" s="10"/>
    </row>
    <row r="63" spans="1:8" ht="12.75">
      <c r="A63" s="23"/>
      <c r="B63" s="98"/>
      <c r="C63" s="10"/>
      <c r="D63" s="10"/>
      <c r="E63" s="10"/>
      <c r="F63" s="10"/>
      <c r="G63" s="10"/>
      <c r="H63" s="10"/>
    </row>
    <row r="64" spans="1:8" ht="89.25">
      <c r="A64" s="23"/>
      <c r="B64" s="92" t="s">
        <v>20</v>
      </c>
      <c r="C64" s="10"/>
      <c r="D64" s="10"/>
      <c r="E64" s="10"/>
      <c r="F64" s="10"/>
      <c r="G64" s="10"/>
      <c r="H64" s="10"/>
    </row>
    <row r="65" spans="1:8" ht="12.75">
      <c r="A65" s="23"/>
      <c r="B65" s="92"/>
      <c r="C65" s="10"/>
      <c r="D65" s="10"/>
      <c r="E65" s="10"/>
      <c r="F65" s="10"/>
      <c r="G65" s="10"/>
      <c r="H65" s="10"/>
    </row>
    <row r="66" spans="1:8" ht="12.75">
      <c r="A66" s="23"/>
      <c r="B66" s="90" t="s">
        <v>27</v>
      </c>
      <c r="C66" s="10"/>
      <c r="D66" s="10"/>
      <c r="E66" s="10"/>
      <c r="F66" s="10"/>
      <c r="G66" s="10"/>
      <c r="H66" s="10"/>
    </row>
    <row r="67" spans="1:8" ht="12.75">
      <c r="A67" s="23"/>
      <c r="B67" s="90"/>
      <c r="C67" s="10"/>
      <c r="D67" s="10"/>
      <c r="E67" s="10"/>
      <c r="F67" s="10"/>
      <c r="G67" s="10"/>
      <c r="H67" s="10"/>
    </row>
    <row r="68" spans="1:8" ht="12.75">
      <c r="A68" s="23"/>
      <c r="B68" s="98" t="s">
        <v>29</v>
      </c>
      <c r="C68" s="10"/>
      <c r="D68" s="10"/>
      <c r="E68" s="10"/>
      <c r="F68" s="10"/>
      <c r="G68" s="10"/>
      <c r="H68" s="10"/>
    </row>
    <row r="69" spans="1:8" ht="12.75">
      <c r="A69" s="23"/>
      <c r="B69" s="97"/>
      <c r="C69" s="10"/>
      <c r="D69" s="10"/>
      <c r="E69" s="10"/>
      <c r="F69" s="10"/>
      <c r="G69" s="10"/>
      <c r="H69" s="10"/>
    </row>
    <row r="70" spans="1:8" ht="102">
      <c r="A70" s="23"/>
      <c r="B70" s="94" t="s">
        <v>346</v>
      </c>
      <c r="C70" s="10"/>
      <c r="D70" s="10"/>
      <c r="E70" s="10"/>
      <c r="F70" s="10"/>
      <c r="G70" s="10"/>
      <c r="H70" s="10"/>
    </row>
    <row r="71" spans="1:8" ht="12.75">
      <c r="A71" s="23"/>
      <c r="B71" s="97"/>
      <c r="C71" s="10"/>
      <c r="D71" s="10"/>
      <c r="E71" s="10"/>
      <c r="F71" s="10"/>
      <c r="G71" s="10"/>
      <c r="H71" s="10"/>
    </row>
    <row r="72" spans="1:8" ht="38.25">
      <c r="A72" s="23"/>
      <c r="B72" s="97" t="s">
        <v>30</v>
      </c>
      <c r="C72" s="10"/>
      <c r="D72" s="10"/>
      <c r="E72" s="10"/>
      <c r="F72" s="10"/>
      <c r="G72" s="10"/>
      <c r="H72" s="10"/>
    </row>
    <row r="73" spans="1:8" ht="140.25">
      <c r="A73" s="23"/>
      <c r="B73" s="94" t="s">
        <v>302</v>
      </c>
      <c r="C73" s="10"/>
      <c r="D73" s="10"/>
      <c r="E73" s="10"/>
      <c r="F73" s="10"/>
      <c r="G73" s="10"/>
      <c r="H73" s="10"/>
    </row>
    <row r="74" spans="1:8" ht="38.25">
      <c r="A74" s="23"/>
      <c r="B74" s="94" t="s">
        <v>347</v>
      </c>
      <c r="C74" s="10"/>
      <c r="D74" s="10"/>
      <c r="E74" s="10"/>
      <c r="F74" s="10"/>
      <c r="G74" s="10"/>
      <c r="H74" s="10"/>
    </row>
    <row r="75" spans="1:8" ht="12.75">
      <c r="A75" s="23"/>
      <c r="B75" s="94" t="s">
        <v>32</v>
      </c>
      <c r="C75" s="10"/>
      <c r="D75" s="10"/>
      <c r="E75" s="10"/>
      <c r="F75" s="10"/>
      <c r="G75" s="10"/>
      <c r="H75" s="10"/>
    </row>
    <row r="76" spans="1:8" ht="25.5">
      <c r="A76" s="23"/>
      <c r="B76" s="94" t="s">
        <v>33</v>
      </c>
      <c r="C76" s="10"/>
      <c r="D76" s="10"/>
      <c r="E76" s="10"/>
      <c r="F76" s="10"/>
      <c r="G76" s="10"/>
      <c r="H76" s="10"/>
    </row>
    <row r="77" spans="1:8" ht="12.75">
      <c r="A77" s="23"/>
      <c r="B77" s="87"/>
      <c r="C77" s="10"/>
      <c r="D77" s="10"/>
      <c r="E77" s="10"/>
      <c r="F77" s="10"/>
      <c r="G77" s="10"/>
      <c r="H77" s="10"/>
    </row>
    <row r="78" spans="1:8" ht="12.75">
      <c r="A78" s="23"/>
      <c r="B78" s="98" t="s">
        <v>31</v>
      </c>
      <c r="C78" s="10"/>
      <c r="D78" s="10"/>
      <c r="E78" s="10"/>
      <c r="F78" s="10"/>
      <c r="G78" s="10"/>
      <c r="H78" s="10"/>
    </row>
    <row r="79" spans="1:8" ht="12.75">
      <c r="A79" s="23"/>
      <c r="B79" s="97"/>
      <c r="C79" s="10"/>
      <c r="D79" s="10"/>
      <c r="E79" s="10"/>
      <c r="F79" s="10"/>
      <c r="G79" s="10"/>
      <c r="H79" s="10"/>
    </row>
    <row r="80" spans="1:8" ht="102">
      <c r="A80" s="23"/>
      <c r="B80" s="94" t="s">
        <v>34</v>
      </c>
      <c r="C80" s="10"/>
      <c r="D80" s="10"/>
      <c r="E80" s="10"/>
      <c r="F80" s="10"/>
      <c r="G80" s="10"/>
      <c r="H80" s="10"/>
    </row>
    <row r="81" spans="1:8" ht="63.75">
      <c r="A81" s="23"/>
      <c r="B81" s="94" t="s">
        <v>345</v>
      </c>
      <c r="C81" s="10"/>
      <c r="D81" s="10"/>
      <c r="E81" s="10"/>
      <c r="F81" s="10"/>
      <c r="G81" s="10"/>
      <c r="H81" s="10"/>
    </row>
    <row r="82" spans="1:8" ht="38.25">
      <c r="A82" s="23"/>
      <c r="B82" s="97" t="s">
        <v>324</v>
      </c>
      <c r="C82" s="10"/>
      <c r="D82" s="10"/>
      <c r="E82" s="10"/>
      <c r="F82" s="10"/>
      <c r="G82" s="10"/>
      <c r="H82" s="10"/>
    </row>
    <row r="83" spans="1:8" ht="12.75">
      <c r="A83" s="23"/>
      <c r="B83" s="97"/>
      <c r="C83" s="10"/>
      <c r="D83" s="10"/>
      <c r="E83" s="10"/>
      <c r="F83" s="10"/>
      <c r="G83" s="10"/>
      <c r="H83" s="10"/>
    </row>
    <row r="84" spans="1:8" ht="12.75">
      <c r="A84" s="23"/>
      <c r="B84" s="98" t="s">
        <v>325</v>
      </c>
      <c r="C84" s="10"/>
      <c r="D84" s="10"/>
      <c r="E84" s="10"/>
      <c r="F84" s="10"/>
      <c r="G84" s="10"/>
      <c r="H84" s="10"/>
    </row>
    <row r="85" spans="1:8" ht="12.75">
      <c r="A85" s="23"/>
      <c r="B85" s="94"/>
      <c r="C85" s="10"/>
      <c r="D85" s="10"/>
      <c r="E85" s="10"/>
      <c r="F85" s="10"/>
      <c r="G85" s="10"/>
      <c r="H85" s="10"/>
    </row>
    <row r="86" spans="1:8" ht="89.25">
      <c r="A86" s="23"/>
      <c r="B86" s="94" t="s">
        <v>300</v>
      </c>
      <c r="C86" s="10"/>
      <c r="D86" s="10"/>
      <c r="E86" s="10"/>
      <c r="F86" s="10"/>
      <c r="G86" s="10"/>
      <c r="H86" s="10"/>
    </row>
    <row r="87" spans="1:8" ht="12.75">
      <c r="A87" s="23"/>
      <c r="B87" s="94"/>
      <c r="C87" s="10"/>
      <c r="D87" s="10"/>
      <c r="E87" s="10"/>
      <c r="F87" s="10"/>
      <c r="G87" s="10"/>
      <c r="H87" s="10"/>
    </row>
    <row r="88" spans="1:8" ht="12.75">
      <c r="A88" s="23"/>
      <c r="B88" s="94"/>
      <c r="C88" s="10"/>
      <c r="D88" s="10"/>
      <c r="E88" s="10"/>
      <c r="F88" s="10"/>
      <c r="G88" s="10"/>
      <c r="H88" s="10"/>
    </row>
    <row r="89" spans="1:8" ht="12.75">
      <c r="A89" s="23"/>
      <c r="B89" s="100" t="s">
        <v>326</v>
      </c>
      <c r="C89" s="10"/>
      <c r="D89" s="10"/>
      <c r="E89" s="10"/>
      <c r="F89" s="10"/>
      <c r="G89" s="10"/>
      <c r="H89" s="10"/>
    </row>
    <row r="90" spans="1:8" ht="12.75">
      <c r="A90" s="23"/>
      <c r="B90" s="94"/>
      <c r="C90" s="10"/>
      <c r="D90" s="10"/>
      <c r="E90" s="10"/>
      <c r="F90" s="10"/>
      <c r="G90" s="10"/>
      <c r="H90" s="10"/>
    </row>
    <row r="91" spans="1:8" ht="63.75">
      <c r="A91" s="23"/>
      <c r="B91" s="94" t="s">
        <v>23</v>
      </c>
      <c r="C91" s="10"/>
      <c r="D91" s="10"/>
      <c r="E91" s="10"/>
      <c r="F91" s="10"/>
      <c r="G91" s="10"/>
      <c r="H91" s="10"/>
    </row>
    <row r="92" spans="1:8" ht="12.75">
      <c r="A92" s="23"/>
      <c r="B92" s="94"/>
      <c r="C92" s="10"/>
      <c r="D92" s="10"/>
      <c r="E92" s="10"/>
      <c r="F92" s="10"/>
      <c r="G92" s="10"/>
      <c r="H92" s="10"/>
    </row>
    <row r="93" spans="1:8" ht="76.5">
      <c r="A93" s="23"/>
      <c r="B93" s="94" t="s">
        <v>24</v>
      </c>
      <c r="C93" s="10"/>
      <c r="D93" s="10"/>
      <c r="E93" s="10"/>
      <c r="F93" s="10"/>
      <c r="G93" s="10"/>
      <c r="H93" s="10"/>
    </row>
    <row r="94" spans="1:8" ht="12.75">
      <c r="A94" s="23"/>
      <c r="B94" s="94"/>
      <c r="C94" s="10"/>
      <c r="D94" s="10"/>
      <c r="E94" s="10"/>
      <c r="F94" s="10"/>
      <c r="G94" s="10"/>
      <c r="H94" s="10"/>
    </row>
    <row r="95" spans="1:8" ht="12.75">
      <c r="A95" s="23"/>
      <c r="B95" s="94" t="s">
        <v>296</v>
      </c>
      <c r="C95" s="10"/>
      <c r="D95" s="10"/>
      <c r="E95" s="10"/>
      <c r="F95" s="10"/>
      <c r="G95" s="10"/>
      <c r="H95" s="10"/>
    </row>
    <row r="96" spans="1:8" ht="63.75">
      <c r="A96" s="23"/>
      <c r="B96" s="94" t="s">
        <v>298</v>
      </c>
      <c r="C96" s="10"/>
      <c r="D96" s="10"/>
      <c r="E96" s="10"/>
      <c r="F96" s="10"/>
      <c r="G96" s="10"/>
      <c r="H96" s="10"/>
    </row>
    <row r="97" spans="1:8" ht="12.75">
      <c r="A97" s="23"/>
      <c r="B97" s="94"/>
      <c r="C97" s="10"/>
      <c r="D97" s="10"/>
      <c r="E97" s="10"/>
      <c r="F97" s="10"/>
      <c r="G97" s="10"/>
      <c r="H97" s="10"/>
    </row>
    <row r="98" spans="1:8" ht="51">
      <c r="A98" s="23"/>
      <c r="B98" s="94" t="s">
        <v>299</v>
      </c>
      <c r="C98" s="10"/>
      <c r="D98" s="10"/>
      <c r="E98" s="10"/>
      <c r="F98" s="10"/>
      <c r="G98" s="10"/>
      <c r="H98" s="10"/>
    </row>
    <row r="99" spans="1:8" ht="12.75">
      <c r="A99" s="23"/>
      <c r="B99" s="94"/>
      <c r="C99" s="10"/>
      <c r="D99" s="10"/>
      <c r="E99" s="10"/>
      <c r="F99" s="10"/>
      <c r="G99" s="10"/>
      <c r="H99" s="10"/>
    </row>
    <row r="100" spans="1:8" ht="12.75">
      <c r="A100" s="23"/>
      <c r="B100" s="94"/>
      <c r="C100" s="10"/>
      <c r="D100" s="10"/>
      <c r="E100" s="10"/>
      <c r="F100" s="10"/>
      <c r="G100" s="10"/>
      <c r="H100" s="10"/>
    </row>
    <row r="101" spans="1:8" ht="12.75">
      <c r="A101" s="23"/>
      <c r="B101" s="100" t="s">
        <v>297</v>
      </c>
      <c r="C101" s="10"/>
      <c r="D101" s="10"/>
      <c r="E101" s="10"/>
      <c r="F101" s="10"/>
      <c r="G101" s="10"/>
      <c r="H101" s="10"/>
    </row>
    <row r="102" spans="1:8" ht="12.75">
      <c r="A102" s="23"/>
      <c r="B102" s="94"/>
      <c r="C102" s="10"/>
      <c r="D102" s="10"/>
      <c r="E102" s="10"/>
      <c r="F102" s="10"/>
      <c r="G102" s="10"/>
      <c r="H102" s="10"/>
    </row>
    <row r="103" spans="1:8" ht="102">
      <c r="A103" s="23"/>
      <c r="B103" s="94" t="s">
        <v>274</v>
      </c>
      <c r="C103" s="10"/>
      <c r="D103" s="10"/>
      <c r="E103" s="10"/>
      <c r="F103" s="10"/>
      <c r="G103" s="10"/>
      <c r="H103" s="10"/>
    </row>
    <row r="104" spans="1:8" ht="12.75">
      <c r="A104" s="23"/>
      <c r="B104" s="94"/>
      <c r="C104" s="10"/>
      <c r="D104" s="10"/>
      <c r="E104" s="10"/>
      <c r="F104" s="10"/>
      <c r="G104" s="10"/>
      <c r="H104" s="10"/>
    </row>
    <row r="105" spans="1:8" ht="140.25">
      <c r="A105" s="23"/>
      <c r="B105" s="94" t="s">
        <v>352</v>
      </c>
      <c r="C105" s="10"/>
      <c r="D105" s="10"/>
      <c r="E105" s="10"/>
      <c r="F105" s="10"/>
      <c r="G105" s="10"/>
      <c r="H105" s="10"/>
    </row>
    <row r="106" spans="1:8" ht="127.5">
      <c r="A106" s="23"/>
      <c r="B106" s="94" t="s">
        <v>0</v>
      </c>
      <c r="C106" s="10"/>
      <c r="D106" s="10"/>
      <c r="E106" s="10"/>
      <c r="F106" s="10"/>
      <c r="G106" s="10"/>
      <c r="H106" s="10"/>
    </row>
    <row r="107" spans="1:8" ht="12.75">
      <c r="A107" s="23"/>
      <c r="B107" s="94"/>
      <c r="C107" s="10"/>
      <c r="D107" s="10"/>
      <c r="E107" s="10"/>
      <c r="F107" s="10"/>
      <c r="G107" s="10"/>
      <c r="H107" s="10"/>
    </row>
    <row r="108" spans="1:8" ht="166.5" customHeight="1">
      <c r="A108" s="23"/>
      <c r="B108" s="94" t="s">
        <v>353</v>
      </c>
      <c r="C108" s="10"/>
      <c r="D108" s="10"/>
      <c r="E108" s="10"/>
      <c r="F108" s="10"/>
      <c r="G108" s="10"/>
      <c r="H108" s="10"/>
    </row>
    <row r="109" spans="1:8" ht="12.75">
      <c r="A109" s="23"/>
      <c r="B109" s="94"/>
      <c r="C109" s="10"/>
      <c r="D109" s="10"/>
      <c r="E109" s="10"/>
      <c r="F109" s="10"/>
      <c r="G109" s="10"/>
      <c r="H109" s="10"/>
    </row>
    <row r="110" spans="1:8" ht="38.25">
      <c r="A110" s="23"/>
      <c r="B110" s="94" t="s">
        <v>58</v>
      </c>
      <c r="C110" s="10"/>
      <c r="D110" s="10"/>
      <c r="E110" s="10"/>
      <c r="F110" s="10"/>
      <c r="G110" s="10"/>
      <c r="H110" s="10"/>
    </row>
    <row r="111" spans="1:8" ht="114.75">
      <c r="A111" s="23"/>
      <c r="B111" s="94" t="s">
        <v>348</v>
      </c>
      <c r="C111" s="10"/>
      <c r="D111" s="10"/>
      <c r="E111" s="10"/>
      <c r="F111" s="10"/>
      <c r="G111" s="10"/>
      <c r="H111" s="10"/>
    </row>
    <row r="112" spans="1:8" ht="102">
      <c r="A112" s="23"/>
      <c r="B112" s="94" t="s">
        <v>349</v>
      </c>
      <c r="C112" s="10"/>
      <c r="D112" s="10"/>
      <c r="E112" s="10"/>
      <c r="F112" s="10"/>
      <c r="G112" s="10"/>
      <c r="H112" s="10"/>
    </row>
    <row r="113" spans="1:8" ht="12.75">
      <c r="A113" s="23"/>
      <c r="B113" s="94"/>
      <c r="C113" s="10"/>
      <c r="D113" s="10"/>
      <c r="E113" s="10"/>
      <c r="F113" s="10"/>
      <c r="G113" s="10"/>
      <c r="H113" s="10"/>
    </row>
    <row r="114" spans="1:8" ht="153">
      <c r="A114" s="23"/>
      <c r="B114" s="94" t="s">
        <v>1</v>
      </c>
      <c r="C114" s="10"/>
      <c r="D114" s="10"/>
      <c r="E114" s="10"/>
      <c r="F114" s="10"/>
      <c r="G114" s="10"/>
      <c r="H114" s="10"/>
    </row>
    <row r="115" spans="1:8" ht="63.75">
      <c r="A115" s="23"/>
      <c r="B115" s="94" t="s">
        <v>6</v>
      </c>
      <c r="C115" s="10"/>
      <c r="D115" s="10"/>
      <c r="E115" s="10"/>
      <c r="F115" s="10"/>
      <c r="G115" s="10"/>
      <c r="H115" s="10"/>
    </row>
    <row r="116" spans="1:8" ht="12.75">
      <c r="A116" s="23"/>
      <c r="B116" s="94"/>
      <c r="C116" s="10"/>
      <c r="D116" s="10"/>
      <c r="E116" s="10"/>
      <c r="F116" s="10"/>
      <c r="G116" s="10"/>
      <c r="H116" s="10"/>
    </row>
    <row r="117" spans="1:8" ht="140.25">
      <c r="A117" s="23"/>
      <c r="B117" s="94" t="s">
        <v>60</v>
      </c>
      <c r="C117" s="10"/>
      <c r="D117" s="10"/>
      <c r="E117" s="10"/>
      <c r="F117" s="10"/>
      <c r="G117" s="10"/>
      <c r="H117" s="10"/>
    </row>
    <row r="118" spans="1:8" ht="12.75">
      <c r="A118" s="23"/>
      <c r="B118" s="94"/>
      <c r="C118" s="10"/>
      <c r="D118" s="10"/>
      <c r="E118" s="10"/>
      <c r="F118" s="10"/>
      <c r="G118" s="10"/>
      <c r="H118" s="10"/>
    </row>
    <row r="119" spans="1:8" ht="38.25">
      <c r="A119" s="23"/>
      <c r="B119" s="94" t="s">
        <v>2</v>
      </c>
      <c r="C119" s="10"/>
      <c r="D119" s="10"/>
      <c r="E119" s="10"/>
      <c r="F119" s="10"/>
      <c r="G119" s="10"/>
      <c r="H119" s="10"/>
    </row>
    <row r="120" spans="1:8" ht="12.75">
      <c r="A120" s="23"/>
      <c r="B120" s="94"/>
      <c r="C120" s="10"/>
      <c r="D120" s="10"/>
      <c r="E120" s="10"/>
      <c r="F120" s="10"/>
      <c r="G120" s="10"/>
      <c r="H120" s="10"/>
    </row>
    <row r="121" spans="1:8" ht="89.25">
      <c r="A121" s="23"/>
      <c r="B121" s="94" t="s">
        <v>339</v>
      </c>
      <c r="C121" s="10"/>
      <c r="D121" s="10"/>
      <c r="E121" s="10"/>
      <c r="F121" s="10"/>
      <c r="G121" s="10"/>
      <c r="H121" s="10"/>
    </row>
    <row r="122" spans="1:8" ht="12.75">
      <c r="A122" s="23"/>
      <c r="B122" s="94"/>
      <c r="C122" s="10"/>
      <c r="D122" s="10"/>
      <c r="E122" s="10"/>
      <c r="F122" s="10"/>
      <c r="G122" s="10"/>
      <c r="H122" s="10"/>
    </row>
    <row r="123" spans="1:8" ht="76.5">
      <c r="A123" s="23"/>
      <c r="B123" s="94" t="s">
        <v>59</v>
      </c>
      <c r="C123" s="10"/>
      <c r="D123" s="10"/>
      <c r="E123" s="10"/>
      <c r="F123" s="10"/>
      <c r="G123" s="10"/>
      <c r="H123" s="10"/>
    </row>
    <row r="124" spans="1:8" ht="12.75">
      <c r="A124" s="23"/>
      <c r="B124" s="94"/>
      <c r="C124" s="10"/>
      <c r="D124" s="10"/>
      <c r="E124" s="10"/>
      <c r="F124" s="10"/>
      <c r="G124" s="10"/>
      <c r="H124" s="10"/>
    </row>
    <row r="125" spans="1:8" ht="51">
      <c r="A125" s="23"/>
      <c r="B125" s="94" t="s">
        <v>337</v>
      </c>
      <c r="C125" s="10"/>
      <c r="D125" s="10"/>
      <c r="E125" s="10"/>
      <c r="F125" s="10"/>
      <c r="G125" s="10"/>
      <c r="H125" s="10"/>
    </row>
    <row r="126" spans="1:8" ht="12.75">
      <c r="A126" s="23"/>
      <c r="B126" s="94"/>
      <c r="C126" s="10"/>
      <c r="D126" s="10"/>
      <c r="E126" s="10"/>
      <c r="F126" s="10"/>
      <c r="G126" s="10"/>
      <c r="H126" s="10"/>
    </row>
    <row r="127" spans="1:8" ht="63.75">
      <c r="A127" s="23"/>
      <c r="B127" s="94" t="s">
        <v>21</v>
      </c>
      <c r="C127" s="10"/>
      <c r="D127" s="10"/>
      <c r="E127" s="10"/>
      <c r="F127" s="10"/>
      <c r="G127" s="10"/>
      <c r="H127" s="10"/>
    </row>
    <row r="128" spans="1:8" ht="12.75">
      <c r="A128" s="23"/>
      <c r="B128" s="94"/>
      <c r="C128" s="10"/>
      <c r="D128" s="10"/>
      <c r="E128" s="10"/>
      <c r="F128" s="10"/>
      <c r="G128" s="10"/>
      <c r="H128" s="10"/>
    </row>
    <row r="129" spans="1:8" ht="51">
      <c r="A129" s="23"/>
      <c r="B129" s="94" t="s">
        <v>3</v>
      </c>
      <c r="C129" s="10"/>
      <c r="D129" s="10"/>
      <c r="E129" s="10"/>
      <c r="F129" s="10"/>
      <c r="G129" s="10"/>
      <c r="H129" s="10"/>
    </row>
    <row r="130" spans="1:8" ht="12.75">
      <c r="A130" s="23"/>
      <c r="B130" s="94"/>
      <c r="C130" s="10"/>
      <c r="D130" s="10"/>
      <c r="E130" s="10"/>
      <c r="F130" s="10"/>
      <c r="G130" s="10"/>
      <c r="H130" s="10"/>
    </row>
    <row r="131" spans="1:8" ht="38.25">
      <c r="A131" s="23"/>
      <c r="B131" s="94" t="s">
        <v>4</v>
      </c>
      <c r="C131" s="10"/>
      <c r="D131" s="10"/>
      <c r="E131" s="10"/>
      <c r="F131" s="10"/>
      <c r="G131" s="10"/>
      <c r="H131" s="10"/>
    </row>
    <row r="132" spans="1:8" ht="12.75">
      <c r="A132" s="23"/>
      <c r="B132" s="94"/>
      <c r="C132" s="10"/>
      <c r="D132" s="10"/>
      <c r="E132" s="10"/>
      <c r="F132" s="10"/>
      <c r="G132" s="10"/>
      <c r="H132" s="10"/>
    </row>
    <row r="133" spans="1:8" ht="25.5">
      <c r="A133" s="23"/>
      <c r="B133" s="94" t="s">
        <v>5</v>
      </c>
      <c r="C133" s="10"/>
      <c r="D133" s="10"/>
      <c r="E133" s="10"/>
      <c r="F133" s="10"/>
      <c r="G133" s="10"/>
      <c r="H133" s="10"/>
    </row>
    <row r="134" spans="1:8" ht="12.75">
      <c r="A134" s="23"/>
      <c r="B134" s="94"/>
      <c r="C134" s="10"/>
      <c r="D134" s="10"/>
      <c r="E134" s="10"/>
      <c r="F134" s="10"/>
      <c r="G134" s="10"/>
      <c r="H134" s="10"/>
    </row>
    <row r="135" spans="1:8" ht="38.25">
      <c r="A135" s="23"/>
      <c r="B135" s="94" t="s">
        <v>338</v>
      </c>
      <c r="C135" s="10"/>
      <c r="D135" s="10"/>
      <c r="E135" s="10"/>
      <c r="F135" s="10"/>
      <c r="G135" s="10"/>
      <c r="H135" s="10"/>
    </row>
    <row r="136" spans="1:8" ht="12.75">
      <c r="A136" s="23"/>
      <c r="B136" s="94"/>
      <c r="C136" s="10"/>
      <c r="D136" s="10"/>
      <c r="E136" s="10"/>
      <c r="F136" s="10"/>
      <c r="G136" s="10"/>
      <c r="H136" s="10"/>
    </row>
    <row r="137" spans="1:8" ht="12.75">
      <c r="A137" s="23"/>
      <c r="B137" s="100" t="s">
        <v>305</v>
      </c>
      <c r="C137" s="10"/>
      <c r="D137" s="10"/>
      <c r="E137" s="10"/>
      <c r="F137" s="10"/>
      <c r="G137" s="10"/>
      <c r="H137" s="10"/>
    </row>
    <row r="138" spans="1:8" ht="12.75">
      <c r="A138" s="23"/>
      <c r="B138" s="92"/>
      <c r="C138" s="10"/>
      <c r="D138" s="10"/>
      <c r="E138" s="10"/>
      <c r="F138" s="10"/>
      <c r="G138" s="10"/>
      <c r="H138" s="10"/>
    </row>
    <row r="139" spans="1:8" ht="25.5">
      <c r="A139" s="23"/>
      <c r="B139" s="92" t="s">
        <v>306</v>
      </c>
      <c r="C139" s="10"/>
      <c r="D139" s="10"/>
      <c r="E139" s="10"/>
      <c r="F139" s="10"/>
      <c r="G139" s="10"/>
      <c r="H139" s="10"/>
    </row>
    <row r="140" spans="1:8" ht="12.75">
      <c r="A140" s="23"/>
      <c r="B140" s="92"/>
      <c r="C140" s="10"/>
      <c r="D140" s="10"/>
      <c r="E140" s="10"/>
      <c r="F140" s="10"/>
      <c r="G140" s="10"/>
      <c r="H140" s="10"/>
    </row>
    <row r="141" spans="1:8" ht="12.75">
      <c r="A141" s="23"/>
      <c r="B141" s="92" t="s">
        <v>307</v>
      </c>
      <c r="C141" s="10"/>
      <c r="D141" s="10"/>
      <c r="E141" s="10"/>
      <c r="F141" s="10"/>
      <c r="G141" s="10"/>
      <c r="H141" s="10"/>
    </row>
    <row r="142" spans="1:8" ht="12.75">
      <c r="A142" s="23"/>
      <c r="B142" s="92" t="s">
        <v>45</v>
      </c>
      <c r="C142" s="10"/>
      <c r="D142" s="10"/>
      <c r="E142" s="10"/>
      <c r="F142" s="10"/>
      <c r="G142" s="10"/>
      <c r="H142" s="10"/>
    </row>
    <row r="143" spans="1:8" ht="12.75">
      <c r="A143" s="23"/>
      <c r="B143" s="92" t="s">
        <v>308</v>
      </c>
      <c r="C143" s="10"/>
      <c r="D143" s="10"/>
      <c r="E143" s="10"/>
      <c r="F143" s="10"/>
      <c r="G143" s="10"/>
      <c r="H143" s="10"/>
    </row>
    <row r="144" spans="1:8" ht="12.75">
      <c r="A144" s="23"/>
      <c r="B144" s="92" t="s">
        <v>309</v>
      </c>
      <c r="C144" s="10"/>
      <c r="D144" s="10"/>
      <c r="E144" s="10"/>
      <c r="F144" s="10"/>
      <c r="G144" s="10"/>
      <c r="H144" s="10"/>
    </row>
    <row r="145" spans="1:8" ht="12.75">
      <c r="A145" s="23"/>
      <c r="B145" s="92" t="s">
        <v>310</v>
      </c>
      <c r="C145" s="10"/>
      <c r="D145" s="10"/>
      <c r="E145" s="10"/>
      <c r="F145" s="10"/>
      <c r="G145" s="10"/>
      <c r="H145" s="10"/>
    </row>
    <row r="146" spans="1:8" ht="12.75">
      <c r="A146" s="23"/>
      <c r="B146" s="92" t="s">
        <v>311</v>
      </c>
      <c r="C146" s="10"/>
      <c r="D146" s="10"/>
      <c r="E146" s="10"/>
      <c r="F146" s="10"/>
      <c r="G146" s="10"/>
      <c r="H146" s="10"/>
    </row>
    <row r="147" spans="1:8" ht="12.75">
      <c r="A147" s="23"/>
      <c r="B147" s="92" t="s">
        <v>45</v>
      </c>
      <c r="C147" s="10"/>
      <c r="D147" s="10"/>
      <c r="E147" s="10"/>
      <c r="F147" s="10"/>
      <c r="G147" s="10"/>
      <c r="H147" s="10"/>
    </row>
    <row r="148" spans="1:8" ht="12.75">
      <c r="A148" s="23"/>
      <c r="B148" s="92" t="s">
        <v>312</v>
      </c>
      <c r="C148" s="10"/>
      <c r="D148" s="10"/>
      <c r="E148" s="10"/>
      <c r="F148" s="10"/>
      <c r="G148" s="10"/>
      <c r="H148" s="10"/>
    </row>
    <row r="149" spans="1:8" ht="12.75">
      <c r="A149" s="23"/>
      <c r="B149" s="92" t="s">
        <v>313</v>
      </c>
      <c r="C149" s="10"/>
      <c r="D149" s="10"/>
      <c r="E149" s="10"/>
      <c r="F149" s="10"/>
      <c r="G149" s="10"/>
      <c r="H149" s="10"/>
    </row>
    <row r="150" spans="1:8" ht="12.75">
      <c r="A150" s="23"/>
      <c r="B150" t="s">
        <v>314</v>
      </c>
      <c r="C150" s="10"/>
      <c r="D150" s="10"/>
      <c r="E150" s="10"/>
      <c r="F150" s="10"/>
      <c r="G150" s="10"/>
      <c r="H150" s="10"/>
    </row>
    <row r="151" spans="1:8" ht="12.75">
      <c r="A151" s="23"/>
      <c r="B151" s="92" t="s">
        <v>315</v>
      </c>
      <c r="C151" s="10"/>
      <c r="D151" s="10"/>
      <c r="E151" s="10"/>
      <c r="F151" s="10"/>
      <c r="G151" s="10"/>
      <c r="H151" s="10"/>
    </row>
    <row r="152" spans="1:8" ht="12.75">
      <c r="A152" s="23"/>
      <c r="B152" s="92"/>
      <c r="C152" s="10"/>
      <c r="D152" s="10"/>
      <c r="E152" s="10"/>
      <c r="F152" s="10"/>
      <c r="G152" s="10"/>
      <c r="H152" s="10"/>
    </row>
    <row r="153" spans="1:8" ht="12.75">
      <c r="A153" s="23"/>
      <c r="B153" s="92"/>
      <c r="C153" s="10"/>
      <c r="D153" s="10"/>
      <c r="E153" s="10"/>
      <c r="F153" s="10"/>
      <c r="G153" s="10"/>
      <c r="H153" s="10"/>
    </row>
    <row r="154" spans="1:8" ht="12.75">
      <c r="A154" s="23"/>
      <c r="B154" s="92" t="s">
        <v>8</v>
      </c>
      <c r="C154" s="10"/>
      <c r="D154" s="10"/>
      <c r="E154" s="10"/>
      <c r="F154" s="10"/>
      <c r="G154" s="10"/>
      <c r="H154" s="10"/>
    </row>
    <row r="155" spans="1:8" ht="12.75">
      <c r="A155" s="23"/>
      <c r="C155" s="10"/>
      <c r="D155" s="10"/>
      <c r="E155" s="10"/>
      <c r="F155" s="10"/>
      <c r="G155" s="10"/>
      <c r="H155" s="10"/>
    </row>
  </sheetData>
  <hyperlinks>
    <hyperlink ref="B14" r:id="rId1" display="mailto:info@swierkowski-online.de"/>
  </hyperlinks>
  <printOptions/>
  <pageMargins left="0.984251968503937" right="0.7874015748031497" top="0.984251968503937" bottom="0.984251968503937" header="0.5118110236220472" footer="0.5118110236220472"/>
  <pageSetup fitToHeight="0" fitToWidth="1" horizontalDpi="600" verticalDpi="600" orientation="portrait" paperSize="9" r:id="rId4"/>
  <legacyDrawing r:id="rId3"/>
</worksheet>
</file>

<file path=xl/worksheets/sheet2.xml><?xml version="1.0" encoding="utf-8"?>
<worksheet xmlns="http://schemas.openxmlformats.org/spreadsheetml/2006/main" xmlns:r="http://schemas.openxmlformats.org/officeDocument/2006/relationships">
  <sheetPr codeName="Tabelle3"/>
  <dimension ref="A1:T101"/>
  <sheetViews>
    <sheetView workbookViewId="0" topLeftCell="A1">
      <pane xSplit="2" ySplit="1" topLeftCell="C2" activePane="bottomRight" state="frozen"/>
      <selection pane="topLeft" activeCell="A1" sqref="A1"/>
      <selection pane="topRight" activeCell="C1" sqref="C1"/>
      <selection pane="bottomLeft" activeCell="A2" sqref="A2"/>
      <selection pane="bottomRight" activeCell="B2" sqref="B2"/>
    </sheetView>
  </sheetViews>
  <sheetFormatPr defaultColWidth="11.421875" defaultRowHeight="12.75"/>
  <cols>
    <col min="1" max="1" width="10.28125" style="0" customWidth="1"/>
    <col min="2" max="2" width="15.421875" style="0" bestFit="1" customWidth="1"/>
    <col min="3" max="3" width="28.00390625" style="0" bestFit="1" customWidth="1"/>
    <col min="4" max="4" width="14.8515625" style="0" bestFit="1" customWidth="1"/>
    <col min="5" max="5" width="17.28125" style="0" customWidth="1"/>
    <col min="6" max="6" width="19.140625" style="0" customWidth="1"/>
    <col min="8" max="8" width="13.421875" style="0" customWidth="1"/>
    <col min="9" max="9" width="28.140625" style="0" customWidth="1"/>
    <col min="10" max="10" width="22.28125" style="0" customWidth="1"/>
    <col min="12" max="12" width="18.00390625" style="0" customWidth="1"/>
    <col min="14" max="14" width="17.7109375" style="0" bestFit="1" customWidth="1"/>
    <col min="15" max="15" width="13.57421875" style="0" bestFit="1" customWidth="1"/>
    <col min="17" max="17" width="14.8515625" style="0" customWidth="1"/>
    <col min="19" max="19" width="22.28125" style="0" customWidth="1"/>
    <col min="20" max="20" width="16.7109375" style="0" customWidth="1"/>
  </cols>
  <sheetData>
    <row r="1" spans="1:20" ht="84.75" customHeight="1">
      <c r="A1" s="83" t="s">
        <v>61</v>
      </c>
      <c r="B1" s="84" t="s">
        <v>62</v>
      </c>
      <c r="C1" s="84" t="s">
        <v>64</v>
      </c>
      <c r="D1" s="84" t="s">
        <v>65</v>
      </c>
      <c r="E1" s="84" t="s">
        <v>43</v>
      </c>
      <c r="F1" s="84" t="s">
        <v>44</v>
      </c>
      <c r="G1" s="84" t="s">
        <v>63</v>
      </c>
      <c r="H1" s="85" t="s">
        <v>272</v>
      </c>
      <c r="I1" s="84" t="s">
        <v>128</v>
      </c>
      <c r="J1" s="86" t="s">
        <v>201</v>
      </c>
      <c r="K1" s="84" t="s">
        <v>131</v>
      </c>
      <c r="L1" s="84" t="s">
        <v>132</v>
      </c>
      <c r="M1" s="84" t="s">
        <v>133</v>
      </c>
      <c r="N1" s="84" t="s">
        <v>134</v>
      </c>
      <c r="O1" s="84" t="s">
        <v>135</v>
      </c>
      <c r="P1" s="84" t="s">
        <v>136</v>
      </c>
      <c r="Q1" s="84" t="s">
        <v>137</v>
      </c>
      <c r="R1" s="84" t="s">
        <v>138</v>
      </c>
      <c r="S1" s="86" t="s">
        <v>139</v>
      </c>
      <c r="T1" s="84" t="s">
        <v>196</v>
      </c>
    </row>
    <row r="2" spans="1:20" ht="12.75">
      <c r="A2" s="5">
        <v>0</v>
      </c>
      <c r="B2" t="s">
        <v>45</v>
      </c>
      <c r="C2" t="s">
        <v>45</v>
      </c>
      <c r="D2" t="s">
        <v>45</v>
      </c>
      <c r="E2" t="s">
        <v>45</v>
      </c>
      <c r="F2" t="s">
        <v>45</v>
      </c>
      <c r="G2" t="s">
        <v>45</v>
      </c>
      <c r="I2" t="s">
        <v>45</v>
      </c>
      <c r="K2" t="s">
        <v>45</v>
      </c>
      <c r="L2" t="s">
        <v>45</v>
      </c>
      <c r="M2" t="s">
        <v>45</v>
      </c>
      <c r="N2" t="s">
        <v>45</v>
      </c>
      <c r="O2" t="s">
        <v>45</v>
      </c>
      <c r="P2" s="20" t="s">
        <v>45</v>
      </c>
      <c r="Q2" t="s">
        <v>45</v>
      </c>
      <c r="R2" t="s">
        <v>45</v>
      </c>
      <c r="S2" t="s">
        <v>45</v>
      </c>
      <c r="T2" t="s">
        <v>200</v>
      </c>
    </row>
    <row r="3" spans="1:19" ht="12.75">
      <c r="A3" s="5">
        <v>1</v>
      </c>
      <c r="B3" t="s">
        <v>66</v>
      </c>
      <c r="C3" t="s">
        <v>88</v>
      </c>
      <c r="D3" t="s">
        <v>96</v>
      </c>
      <c r="E3" t="s">
        <v>103</v>
      </c>
      <c r="F3" t="s">
        <v>104</v>
      </c>
      <c r="G3" t="s">
        <v>120</v>
      </c>
      <c r="I3" t="s">
        <v>129</v>
      </c>
      <c r="J3" t="s">
        <v>204</v>
      </c>
      <c r="K3" t="s">
        <v>172</v>
      </c>
      <c r="L3" t="s">
        <v>173</v>
      </c>
      <c r="M3" t="s">
        <v>174</v>
      </c>
      <c r="N3" t="s">
        <v>175</v>
      </c>
      <c r="O3" t="s">
        <v>294</v>
      </c>
      <c r="P3" s="20">
        <f ca="1">TODAY()-(50*365.25)+2</f>
        <v>20496.5</v>
      </c>
      <c r="Q3" t="s">
        <v>176</v>
      </c>
      <c r="R3" t="s">
        <v>183</v>
      </c>
      <c r="S3" t="s">
        <v>181</v>
      </c>
    </row>
    <row r="4" spans="1:19" ht="12.75">
      <c r="A4" s="5">
        <v>2</v>
      </c>
      <c r="B4" t="s">
        <v>82</v>
      </c>
      <c r="E4" t="s">
        <v>206</v>
      </c>
      <c r="F4" t="s">
        <v>105</v>
      </c>
      <c r="I4" t="s">
        <v>130</v>
      </c>
      <c r="P4" s="20">
        <f ca="1">TODAY()-(10*365.25)+2</f>
        <v>35106.5</v>
      </c>
      <c r="R4" t="s">
        <v>184</v>
      </c>
      <c r="S4" t="s">
        <v>185</v>
      </c>
    </row>
    <row r="5" spans="1:16" ht="12.75">
      <c r="A5" s="5">
        <v>3</v>
      </c>
      <c r="B5" t="s">
        <v>67</v>
      </c>
      <c r="D5" t="s">
        <v>89</v>
      </c>
      <c r="F5" t="s">
        <v>106</v>
      </c>
      <c r="I5" t="s">
        <v>182</v>
      </c>
      <c r="P5" s="20">
        <f ca="1">TODAY()-(30*365.25)+2</f>
        <v>27801.5</v>
      </c>
    </row>
    <row r="6" spans="1:20" ht="51">
      <c r="A6" s="5">
        <v>4</v>
      </c>
      <c r="B6" t="s">
        <v>68</v>
      </c>
      <c r="E6" t="s">
        <v>97</v>
      </c>
      <c r="F6" t="s">
        <v>107</v>
      </c>
      <c r="I6" s="25" t="s">
        <v>273</v>
      </c>
      <c r="T6" t="s">
        <v>275</v>
      </c>
    </row>
    <row r="7" spans="1:10" ht="12.75">
      <c r="A7" s="5">
        <v>5</v>
      </c>
      <c r="B7" t="s">
        <v>69</v>
      </c>
      <c r="F7" t="s">
        <v>108</v>
      </c>
      <c r="G7" t="s">
        <v>121</v>
      </c>
      <c r="I7" t="s">
        <v>129</v>
      </c>
      <c r="J7" t="s">
        <v>205</v>
      </c>
    </row>
    <row r="8" spans="1:9" ht="12.75">
      <c r="A8" s="5">
        <v>6</v>
      </c>
      <c r="B8" t="s">
        <v>70</v>
      </c>
      <c r="C8" t="s">
        <v>83</v>
      </c>
      <c r="D8" t="s">
        <v>90</v>
      </c>
      <c r="F8" t="s">
        <v>109</v>
      </c>
      <c r="I8" t="s">
        <v>129</v>
      </c>
    </row>
    <row r="9" spans="1:9" ht="12.75">
      <c r="A9" s="5">
        <v>7</v>
      </c>
      <c r="B9" t="s">
        <v>71</v>
      </c>
      <c r="C9" t="s">
        <v>84</v>
      </c>
      <c r="E9" t="s">
        <v>98</v>
      </c>
      <c r="F9" t="s">
        <v>110</v>
      </c>
      <c r="I9" t="s">
        <v>129</v>
      </c>
    </row>
    <row r="10" spans="1:9" ht="12.75">
      <c r="A10" s="5">
        <v>8</v>
      </c>
      <c r="B10" t="s">
        <v>72</v>
      </c>
      <c r="C10" t="s">
        <v>85</v>
      </c>
      <c r="F10" t="s">
        <v>111</v>
      </c>
      <c r="G10" t="s">
        <v>122</v>
      </c>
      <c r="I10" t="s">
        <v>129</v>
      </c>
    </row>
    <row r="11" spans="1:9" ht="12.75">
      <c r="A11" s="5">
        <v>9</v>
      </c>
      <c r="B11" t="s">
        <v>73</v>
      </c>
      <c r="D11" t="s">
        <v>91</v>
      </c>
      <c r="E11" t="s">
        <v>99</v>
      </c>
      <c r="F11" t="s">
        <v>112</v>
      </c>
      <c r="I11" t="s">
        <v>129</v>
      </c>
    </row>
    <row r="12" spans="1:9" ht="12.75">
      <c r="A12" s="5">
        <v>10</v>
      </c>
      <c r="B12" t="s">
        <v>74</v>
      </c>
      <c r="D12" t="s">
        <v>92</v>
      </c>
      <c r="F12" t="s">
        <v>113</v>
      </c>
      <c r="G12" t="s">
        <v>123</v>
      </c>
      <c r="I12" t="s">
        <v>129</v>
      </c>
    </row>
    <row r="13" spans="1:9" ht="12.75">
      <c r="A13" s="5">
        <v>11</v>
      </c>
      <c r="B13" t="s">
        <v>75</v>
      </c>
      <c r="F13" t="s">
        <v>114</v>
      </c>
      <c r="I13" t="s">
        <v>129</v>
      </c>
    </row>
    <row r="14" spans="1:9" ht="12.75">
      <c r="A14" s="5">
        <v>12</v>
      </c>
      <c r="B14" t="s">
        <v>76</v>
      </c>
      <c r="E14" t="s">
        <v>100</v>
      </c>
      <c r="F14" t="s">
        <v>115</v>
      </c>
      <c r="G14" t="s">
        <v>124</v>
      </c>
      <c r="I14" t="s">
        <v>129</v>
      </c>
    </row>
    <row r="15" spans="1:9" ht="12.75">
      <c r="A15" s="5">
        <v>14</v>
      </c>
      <c r="B15" t="s">
        <v>77</v>
      </c>
      <c r="C15" t="s">
        <v>86</v>
      </c>
      <c r="D15" t="s">
        <v>93</v>
      </c>
      <c r="E15" t="s">
        <v>101</v>
      </c>
      <c r="F15" t="s">
        <v>116</v>
      </c>
      <c r="I15" t="s">
        <v>129</v>
      </c>
    </row>
    <row r="16" spans="1:9" ht="12.75">
      <c r="A16" s="5">
        <v>15</v>
      </c>
      <c r="B16" t="s">
        <v>78</v>
      </c>
      <c r="C16" t="s">
        <v>87</v>
      </c>
      <c r="D16" t="s">
        <v>94</v>
      </c>
      <c r="F16" t="s">
        <v>117</v>
      </c>
      <c r="G16" t="s">
        <v>125</v>
      </c>
      <c r="I16" t="s">
        <v>129</v>
      </c>
    </row>
    <row r="17" spans="1:9" ht="12.75">
      <c r="A17" s="5">
        <v>16</v>
      </c>
      <c r="B17" t="s">
        <v>79</v>
      </c>
      <c r="D17" t="s">
        <v>95</v>
      </c>
      <c r="E17" t="s">
        <v>102</v>
      </c>
      <c r="F17" t="s">
        <v>118</v>
      </c>
      <c r="G17" t="s">
        <v>127</v>
      </c>
      <c r="I17" t="s">
        <v>129</v>
      </c>
    </row>
    <row r="18" spans="1:9" ht="12.75">
      <c r="A18" s="5">
        <v>17</v>
      </c>
      <c r="B18" t="s">
        <v>80</v>
      </c>
      <c r="F18" t="s">
        <v>119</v>
      </c>
      <c r="I18" t="s">
        <v>129</v>
      </c>
    </row>
    <row r="19" spans="1:9" ht="12.75">
      <c r="A19" s="5">
        <v>18</v>
      </c>
      <c r="B19" t="s">
        <v>45</v>
      </c>
      <c r="F19" t="s">
        <v>119</v>
      </c>
      <c r="I19" t="s">
        <v>129</v>
      </c>
    </row>
    <row r="20" spans="1:9" ht="12.75">
      <c r="A20" s="5">
        <v>19</v>
      </c>
      <c r="B20" t="s">
        <v>81</v>
      </c>
      <c r="F20" t="s">
        <v>45</v>
      </c>
      <c r="I20" t="s">
        <v>129</v>
      </c>
    </row>
    <row r="21" spans="1:7" ht="12.75">
      <c r="A21" s="5">
        <v>20</v>
      </c>
      <c r="G21" t="s">
        <v>126</v>
      </c>
    </row>
    <row r="22" spans="1:9" ht="12.75">
      <c r="A22" s="5">
        <v>21</v>
      </c>
      <c r="I22" t="s">
        <v>129</v>
      </c>
    </row>
    <row r="23" spans="1:16" ht="12.75">
      <c r="A23" s="5">
        <v>22</v>
      </c>
      <c r="B23" t="s">
        <v>186</v>
      </c>
      <c r="E23" t="s">
        <v>187</v>
      </c>
      <c r="F23" t="s">
        <v>188</v>
      </c>
      <c r="H23" t="s">
        <v>218</v>
      </c>
      <c r="I23" t="s">
        <v>276</v>
      </c>
      <c r="P23" s="20">
        <f ca="1">TODAY()-(50*365.25)+2</f>
        <v>20496.5</v>
      </c>
    </row>
    <row r="24" spans="1:16" ht="12.75">
      <c r="A24" s="5">
        <v>23</v>
      </c>
      <c r="B24" t="s">
        <v>280</v>
      </c>
      <c r="E24" t="s">
        <v>281</v>
      </c>
      <c r="F24" t="s">
        <v>282</v>
      </c>
      <c r="H24" t="s">
        <v>218</v>
      </c>
      <c r="I24" t="s">
        <v>277</v>
      </c>
      <c r="P24" s="20">
        <f ca="1">TODAY()-(30*365.25)+2</f>
        <v>27801.5</v>
      </c>
    </row>
    <row r="25" spans="1:16" ht="12.75">
      <c r="A25" s="5">
        <v>24</v>
      </c>
      <c r="B25" t="s">
        <v>283</v>
      </c>
      <c r="E25" t="s">
        <v>284</v>
      </c>
      <c r="F25" t="s">
        <v>285</v>
      </c>
      <c r="H25" t="s">
        <v>218</v>
      </c>
      <c r="I25" t="s">
        <v>328</v>
      </c>
      <c r="P25" s="20">
        <f ca="1">TODAY()-(10*365.25)+2</f>
        <v>35106.5</v>
      </c>
    </row>
    <row r="26" ht="12.75">
      <c r="A26" s="5">
        <v>25</v>
      </c>
    </row>
    <row r="27" ht="12.75">
      <c r="A27" s="5">
        <v>26</v>
      </c>
    </row>
    <row r="28" ht="12.75">
      <c r="A28" s="5">
        <v>27</v>
      </c>
    </row>
    <row r="29" ht="12.75">
      <c r="A29" s="5">
        <v>28</v>
      </c>
    </row>
    <row r="30" ht="12.75">
      <c r="A30" s="5">
        <v>29</v>
      </c>
    </row>
    <row r="31" ht="12.75">
      <c r="A31" s="5">
        <v>30</v>
      </c>
    </row>
    <row r="32" ht="12.75">
      <c r="A32" s="5">
        <v>31</v>
      </c>
    </row>
    <row r="33" ht="12.75">
      <c r="A33" s="5">
        <v>32</v>
      </c>
    </row>
    <row r="34" ht="12.75">
      <c r="A34" s="5">
        <v>33</v>
      </c>
    </row>
    <row r="35" ht="12.75">
      <c r="A35" s="5">
        <v>34</v>
      </c>
    </row>
    <row r="36" ht="12.75">
      <c r="A36" s="5">
        <v>35</v>
      </c>
    </row>
    <row r="37" ht="12.75">
      <c r="A37" s="5">
        <v>36</v>
      </c>
    </row>
    <row r="38" ht="12.75">
      <c r="A38" s="5">
        <v>37</v>
      </c>
    </row>
    <row r="39" ht="12.75">
      <c r="A39" s="5">
        <v>38</v>
      </c>
    </row>
    <row r="40" ht="12.75">
      <c r="A40" s="5">
        <v>39</v>
      </c>
    </row>
    <row r="41" ht="12.75">
      <c r="A41" s="5">
        <v>40</v>
      </c>
    </row>
    <row r="42" ht="12.75">
      <c r="A42" s="5">
        <v>41</v>
      </c>
    </row>
    <row r="43" ht="12.75">
      <c r="A43" s="5">
        <v>42</v>
      </c>
    </row>
    <row r="44" ht="12.75">
      <c r="A44" s="5">
        <v>43</v>
      </c>
    </row>
    <row r="45" ht="12.75">
      <c r="A45" s="5">
        <v>44</v>
      </c>
    </row>
    <row r="46" ht="12.75">
      <c r="A46" s="5">
        <v>45</v>
      </c>
    </row>
    <row r="47" ht="12.75">
      <c r="A47" s="5">
        <v>46</v>
      </c>
    </row>
    <row r="48" ht="12.75">
      <c r="A48" s="5">
        <v>47</v>
      </c>
    </row>
    <row r="49" ht="12.75">
      <c r="A49" s="5">
        <v>48</v>
      </c>
    </row>
    <row r="50" ht="12.75">
      <c r="A50" s="5">
        <v>49</v>
      </c>
    </row>
    <row r="51" ht="12.75">
      <c r="A51" s="5">
        <v>50</v>
      </c>
    </row>
    <row r="52" ht="12.75">
      <c r="A52" s="5">
        <v>51</v>
      </c>
    </row>
    <row r="53" ht="12.75">
      <c r="A53" s="5">
        <v>52</v>
      </c>
    </row>
    <row r="54" ht="12.75">
      <c r="A54" s="5">
        <v>53</v>
      </c>
    </row>
    <row r="55" ht="12.75">
      <c r="A55" s="5">
        <v>54</v>
      </c>
    </row>
    <row r="56" ht="12.75">
      <c r="A56" s="5">
        <v>55</v>
      </c>
    </row>
    <row r="57" ht="12.75">
      <c r="A57" s="5">
        <v>56</v>
      </c>
    </row>
    <row r="58" ht="12.75">
      <c r="A58" s="5">
        <v>57</v>
      </c>
    </row>
    <row r="59" ht="12.75">
      <c r="A59" s="5">
        <v>58</v>
      </c>
    </row>
    <row r="60" ht="12.75">
      <c r="A60" s="5">
        <v>59</v>
      </c>
    </row>
    <row r="61" ht="12.75">
      <c r="A61" s="5">
        <v>60</v>
      </c>
    </row>
    <row r="62" ht="12.75">
      <c r="A62" s="5">
        <v>61</v>
      </c>
    </row>
    <row r="63" ht="12.75">
      <c r="A63" s="5">
        <v>62</v>
      </c>
    </row>
    <row r="64" ht="12.75">
      <c r="A64" s="5">
        <v>63</v>
      </c>
    </row>
    <row r="65" ht="12.75">
      <c r="A65" s="5">
        <v>64</v>
      </c>
    </row>
    <row r="66" ht="12.75">
      <c r="A66" s="5">
        <v>65</v>
      </c>
    </row>
    <row r="67" ht="12.75">
      <c r="A67" s="5">
        <v>66</v>
      </c>
    </row>
    <row r="68" ht="12.75">
      <c r="A68" s="5">
        <v>67</v>
      </c>
    </row>
    <row r="69" ht="12.75">
      <c r="A69" s="5">
        <v>68</v>
      </c>
    </row>
    <row r="70" ht="12.75">
      <c r="A70" s="5">
        <v>69</v>
      </c>
    </row>
    <row r="71" ht="12.75">
      <c r="A71" s="5">
        <v>70</v>
      </c>
    </row>
    <row r="72" ht="12.75">
      <c r="A72" s="5">
        <v>71</v>
      </c>
    </row>
    <row r="73" ht="12.75">
      <c r="A73" s="5">
        <v>72</v>
      </c>
    </row>
    <row r="74" ht="12.75">
      <c r="A74" s="5">
        <v>73</v>
      </c>
    </row>
    <row r="75" ht="12.75">
      <c r="A75" s="5">
        <v>74</v>
      </c>
    </row>
    <row r="76" ht="12.75">
      <c r="A76" s="5">
        <v>75</v>
      </c>
    </row>
    <row r="77" ht="12.75">
      <c r="A77" s="5">
        <v>76</v>
      </c>
    </row>
    <row r="78" ht="12.75">
      <c r="A78" s="5">
        <v>77</v>
      </c>
    </row>
    <row r="79" ht="12.75">
      <c r="A79" s="5">
        <v>78</v>
      </c>
    </row>
    <row r="80" ht="12.75">
      <c r="A80" s="5">
        <v>79</v>
      </c>
    </row>
    <row r="81" ht="12.75">
      <c r="A81" s="5">
        <v>80</v>
      </c>
    </row>
    <row r="82" ht="12.75">
      <c r="A82" s="5">
        <v>81</v>
      </c>
    </row>
    <row r="83" ht="12.75">
      <c r="A83" s="5">
        <v>82</v>
      </c>
    </row>
    <row r="84" ht="12.75">
      <c r="A84" s="5">
        <v>83</v>
      </c>
    </row>
    <row r="85" ht="12.75">
      <c r="A85" s="5">
        <v>84</v>
      </c>
    </row>
    <row r="86" ht="12.75">
      <c r="A86" s="5">
        <v>85</v>
      </c>
    </row>
    <row r="87" ht="12.75">
      <c r="A87" s="5">
        <v>86</v>
      </c>
    </row>
    <row r="88" ht="12.75">
      <c r="A88" s="5">
        <v>87</v>
      </c>
    </row>
    <row r="89" ht="12.75">
      <c r="A89" s="5">
        <v>88</v>
      </c>
    </row>
    <row r="90" ht="12.75">
      <c r="A90" s="5">
        <v>89</v>
      </c>
    </row>
    <row r="91" ht="12.75">
      <c r="A91" s="5">
        <v>90</v>
      </c>
    </row>
    <row r="92" ht="12.75">
      <c r="A92" s="5">
        <v>91</v>
      </c>
    </row>
    <row r="93" ht="12.75">
      <c r="A93" s="5">
        <v>92</v>
      </c>
    </row>
    <row r="94" ht="12.75">
      <c r="A94" s="5">
        <v>93</v>
      </c>
    </row>
    <row r="95" ht="12.75">
      <c r="A95" s="5">
        <v>94</v>
      </c>
    </row>
    <row r="96" ht="12.75">
      <c r="A96" s="5">
        <v>95</v>
      </c>
    </row>
    <row r="97" ht="12.75">
      <c r="A97" s="5">
        <v>96</v>
      </c>
    </row>
    <row r="98" ht="12.75">
      <c r="A98" s="5">
        <v>97</v>
      </c>
    </row>
    <row r="99" ht="12.75">
      <c r="A99" s="5">
        <v>98</v>
      </c>
    </row>
    <row r="100" ht="12.75">
      <c r="A100" s="5">
        <v>99</v>
      </c>
    </row>
    <row r="101" ht="12.75">
      <c r="A101" s="5">
        <v>100</v>
      </c>
    </row>
  </sheetData>
  <autoFilter ref="A1:T1"/>
  <printOptions/>
  <pageMargins left="0.75" right="0.75" top="1" bottom="1" header="0.4921259845" footer="0.4921259845"/>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sheetPr codeName="Tabelle511"/>
  <dimension ref="A1:R135"/>
  <sheetViews>
    <sheetView workbookViewId="0" topLeftCell="A1">
      <selection activeCell="A3" sqref="A3"/>
    </sheetView>
  </sheetViews>
  <sheetFormatPr defaultColWidth="11.421875" defaultRowHeight="12.75" customHeight="1"/>
  <cols>
    <col min="1" max="1" width="40.28125" style="9" bestFit="1" customWidth="1"/>
    <col min="2" max="2" width="13.00390625" style="9" customWidth="1"/>
    <col min="3" max="3" width="23.7109375" style="9" customWidth="1"/>
    <col min="4" max="4" width="24.28125" style="9" customWidth="1"/>
    <col min="5" max="15" width="8.28125" style="10" customWidth="1"/>
    <col min="16" max="16" width="16.421875" style="0" customWidth="1"/>
    <col min="22" max="22" width="49.8515625" style="0" customWidth="1"/>
    <col min="23" max="23" width="8.140625" style="0" customWidth="1"/>
    <col min="24" max="24" width="3.7109375" style="0" customWidth="1"/>
    <col min="25" max="25" width="9.140625" style="0" customWidth="1"/>
    <col min="26" max="26" width="10.7109375" style="0" customWidth="1"/>
    <col min="27" max="27" width="3.00390625" style="0" customWidth="1"/>
    <col min="28" max="28" width="55.7109375" style="0" customWidth="1"/>
    <col min="29" max="29" width="12.00390625" style="0" customWidth="1"/>
    <col min="30" max="30" width="10.7109375" style="0" customWidth="1"/>
    <col min="31" max="31" width="3.00390625" style="0" customWidth="1"/>
    <col min="32" max="32" width="20.28125" style="0" customWidth="1"/>
    <col min="33" max="33" width="10.7109375" style="0" customWidth="1"/>
    <col min="34" max="34" width="3.00390625" style="0" customWidth="1"/>
    <col min="36" max="36" width="36.421875" style="0" customWidth="1"/>
    <col min="40" max="40" width="46.00390625" style="0" customWidth="1"/>
    <col min="52" max="52" width="40.8515625" style="0" customWidth="1"/>
  </cols>
  <sheetData>
    <row r="1" spans="1:15" ht="12.75" customHeight="1">
      <c r="A1" s="8" t="s">
        <v>344</v>
      </c>
      <c r="C1" s="33"/>
      <c r="E1" s="109" t="str">
        <f>IF(Grunddaten!B15="","",Grunddaten!B15)</f>
        <v>Musterfirma</v>
      </c>
      <c r="F1" s="109"/>
      <c r="G1" s="109"/>
      <c r="H1" s="109"/>
      <c r="I1" s="109"/>
      <c r="J1" s="109"/>
      <c r="K1" s="109"/>
      <c r="L1" s="108" t="str">
        <f>IF(Grunddaten!B18="","",Grunddaten!B18)</f>
        <v>Musterfirma GmbH &amp; Co. KG</v>
      </c>
      <c r="M1" s="108"/>
      <c r="N1" s="108"/>
      <c r="O1" s="108"/>
    </row>
    <row r="2" spans="1:15" ht="12.75" customHeight="1">
      <c r="A2" s="8" t="s">
        <v>266</v>
      </c>
      <c r="E2" s="109"/>
      <c r="F2" s="109"/>
      <c r="G2" s="109"/>
      <c r="H2" s="109"/>
      <c r="I2" s="109"/>
      <c r="J2" s="109"/>
      <c r="K2" s="109"/>
      <c r="L2" s="108" t="str">
        <f>IF(Grunddaten!B19="","",Grunddaten!B19)</f>
        <v>Leistungen aller Art</v>
      </c>
      <c r="M2" s="108"/>
      <c r="N2" s="108"/>
      <c r="O2" s="108"/>
    </row>
    <row r="3" spans="5:15" ht="12.75" customHeight="1">
      <c r="E3" s="109"/>
      <c r="F3" s="109"/>
      <c r="G3" s="109"/>
      <c r="H3" s="109"/>
      <c r="I3" s="109"/>
      <c r="J3" s="109"/>
      <c r="K3" s="109"/>
      <c r="L3" s="108" t="str">
        <f>IF(Grunddaten!B20="","",Grunddaten!B20)</f>
        <v>Musterstraße 1</v>
      </c>
      <c r="M3" s="108"/>
      <c r="N3" s="108"/>
      <c r="O3" s="108"/>
    </row>
    <row r="4" spans="1:15" ht="12.75" customHeight="1">
      <c r="A4" s="34" t="s">
        <v>169</v>
      </c>
      <c r="E4" s="109"/>
      <c r="F4" s="109"/>
      <c r="G4" s="109"/>
      <c r="H4" s="109"/>
      <c r="I4" s="109"/>
      <c r="J4" s="109"/>
      <c r="K4" s="109"/>
      <c r="L4" s="108" t="str">
        <f>IF(Grunddaten!B21="","",Grunddaten!B21)</f>
        <v>11111 Musterort</v>
      </c>
      <c r="M4" s="108"/>
      <c r="N4" s="108"/>
      <c r="O4" s="108"/>
    </row>
    <row r="5" spans="1:15" ht="12.75" customHeight="1">
      <c r="A5" s="35"/>
      <c r="B5" s="9" t="s">
        <v>255</v>
      </c>
      <c r="E5" s="109"/>
      <c r="F5" s="109"/>
      <c r="G5" s="109"/>
      <c r="H5" s="109"/>
      <c r="I5" s="109"/>
      <c r="J5" s="109"/>
      <c r="K5" s="109"/>
      <c r="L5" s="108" t="str">
        <f>IF(Grunddaten!B22="","",Grunddaten!A22&amp;" "&amp;Grunddaten!B22)</f>
        <v>Tel.: 0123 - 45 67 89 - 0</v>
      </c>
      <c r="M5" s="108"/>
      <c r="N5" s="108"/>
      <c r="O5" s="108"/>
    </row>
    <row r="6" spans="1:15" ht="12.75" customHeight="1">
      <c r="A6" s="36"/>
      <c r="B6" s="9" t="s">
        <v>256</v>
      </c>
      <c r="E6" s="110" t="str">
        <f>IF(Grunddaten!B16="","",Grunddaten!B16)</f>
        <v>Wir tun alles für Sie !</v>
      </c>
      <c r="F6" s="110"/>
      <c r="G6" s="110"/>
      <c r="H6" s="110"/>
      <c r="I6" s="110"/>
      <c r="J6" s="110"/>
      <c r="K6" s="110"/>
      <c r="L6" s="108" t="str">
        <f>IF(Grunddaten!B23="","",Grunddaten!A23&amp;" "&amp;Grunddaten!B23)</f>
        <v>Fax: 0123 - 45 67 89 - 123</v>
      </c>
      <c r="M6" s="108"/>
      <c r="N6" s="108"/>
      <c r="O6" s="108"/>
    </row>
    <row r="7" spans="1:15" ht="12.75" customHeight="1">
      <c r="A7" s="37"/>
      <c r="B7" s="9" t="s">
        <v>170</v>
      </c>
      <c r="E7" s="110"/>
      <c r="F7" s="110"/>
      <c r="G7" s="110"/>
      <c r="H7" s="110"/>
      <c r="I7" s="110"/>
      <c r="J7" s="110"/>
      <c r="K7" s="110"/>
      <c r="L7" s="108" t="str">
        <f>IF(Grunddaten!B24="","",Grunddaten!A24&amp;" "&amp;Grunddaten!B24)</f>
        <v>Handy: 0177 - 45 67 89</v>
      </c>
      <c r="M7" s="108"/>
      <c r="N7" s="108"/>
      <c r="O7" s="108"/>
    </row>
    <row r="8" spans="1:15" ht="12.75" customHeight="1">
      <c r="A8" s="38"/>
      <c r="B8" s="9" t="s">
        <v>254</v>
      </c>
      <c r="E8" s="23"/>
      <c r="F8" s="23"/>
      <c r="G8" s="23"/>
      <c r="H8" s="23"/>
      <c r="I8" s="23"/>
      <c r="J8" s="23"/>
      <c r="K8" s="23"/>
      <c r="L8" s="108" t="str">
        <f>IF(Grunddaten!B25="","",Grunddaten!A25&amp;" "&amp;Grunddaten!B25)</f>
        <v>E-Mail: info@musterfirma.com</v>
      </c>
      <c r="M8" s="108"/>
      <c r="N8" s="108"/>
      <c r="O8" s="108"/>
    </row>
    <row r="9" spans="1:15" ht="12.75" customHeight="1">
      <c r="A9" s="39"/>
      <c r="B9" s="9" t="s">
        <v>208</v>
      </c>
      <c r="E9" s="23"/>
      <c r="F9" s="23"/>
      <c r="G9" s="23"/>
      <c r="H9" s="23"/>
      <c r="I9" s="23"/>
      <c r="J9" s="23"/>
      <c r="K9" s="23"/>
      <c r="L9" s="108" t="str">
        <f>IF(Grunddaten!B26="","",Grunddaten!A26&amp;" "&amp;Grunddaten!B26)</f>
        <v>Internet: www.musterfirma.com</v>
      </c>
      <c r="M9" s="108"/>
      <c r="N9" s="108"/>
      <c r="O9" s="108"/>
    </row>
    <row r="10" spans="5:15" ht="12.75" customHeight="1">
      <c r="E10" s="23"/>
      <c r="F10" s="23"/>
      <c r="G10" s="23"/>
      <c r="H10" s="23"/>
      <c r="I10" s="23"/>
      <c r="J10" s="24"/>
      <c r="K10" s="23"/>
      <c r="L10" s="108" t="str">
        <f>IF(Grunddaten!B27="","",Grunddaten!A27&amp;" "&amp;Grunddaten!B27)</f>
        <v>Unser Zeichen: abc/mu</v>
      </c>
      <c r="M10" s="108"/>
      <c r="N10" s="108"/>
      <c r="O10" s="108"/>
    </row>
    <row r="11" spans="1:10" ht="12.75" customHeight="1">
      <c r="A11" s="9" t="s">
        <v>171</v>
      </c>
      <c r="E11" s="12" t="str">
        <f>IF(E1="","",E1)&amp;IF(L3="","",", "&amp;L3)&amp;IF(L4="","",", "&amp;L4)</f>
        <v>Musterfirma, Musterstraße 1, 11111 Musterort</v>
      </c>
      <c r="J11" s="11"/>
    </row>
    <row r="12" spans="1:10" ht="12.75" customHeight="1">
      <c r="A12" s="9" t="s">
        <v>178</v>
      </c>
      <c r="E12" s="13" t="str">
        <f>IF(VLOOKUP($C$105,Adressen!A:G,2,FALSE)="","",VLOOKUP($C$105,Adressen!A:G,2,FALSE))</f>
        <v>Paul Schmidt</v>
      </c>
      <c r="J12" s="11"/>
    </row>
    <row r="13" spans="5:10" ht="12.75" customHeight="1">
      <c r="E13" s="13" t="str">
        <f>IF(VLOOKUP($C$105,Adressen!A:I,3,FALSE)&lt;&gt;"",VLOOKUP($C$105,Adressen!A:I,3,FALSE),IF(VLOOKUP($C$105,Adressen!A:I,4,FALSE)&lt;&gt;"",VLOOKUP($C$105,Adressen!A:I,4,FALSE),IF(VLOOKUP($C$105,Adressen!A:I,5,FALSE)="",IF(VLOOKUP($C$105,Adressen!A:I,6,FALSE)="","",VLOOKUP($C$105,Adressen!A:I,6,FALSE)),VLOOKUP($C$105,Adressen!A:I,5,FALSE))))</f>
        <v>Hauptstraße 24</v>
      </c>
      <c r="J13" s="11"/>
    </row>
    <row r="14" spans="5:10" ht="12.75" customHeight="1">
      <c r="E14" s="13" t="str">
        <f>IF(AND(VLOOKUP($C$105,Adressen!A:I,4,FALSE)&lt;&gt;E13,VLOOKUP($C$105,Adressen!A:I,4,FALSE)&lt;&gt;""),VLOOKUP($C$105,Adressen!A:I,4,FALSE),IF(AND(VLOOKUP($C$105,Adressen!A:I,5,FALSE)&lt;&gt;E13,VLOOKUP($C$105,Adressen!A:I,5,FALSE)&lt;&gt;""),VLOOKUP($C$105,Adressen!A:I,5,FALSE),IF(VLOOKUP($C$105,Adressen!A:I,6,FALSE)&lt;&gt;E13,VLOOKUP($C$105,Adressen!A:I,6,FALSE),IF(VLOOKUP($C$105,Adressen!A:I,7,FALSE)&lt;&gt;"",VLOOKUP($C$105,Adressen!A:I,7,FALSE),""))))</f>
        <v>44444 Ort</v>
      </c>
      <c r="J14" s="11"/>
    </row>
    <row r="15" spans="1:10" ht="12.75" customHeight="1">
      <c r="A15" s="8" t="s">
        <v>168</v>
      </c>
      <c r="B15" s="40"/>
      <c r="C15" s="41"/>
      <c r="E15" s="13">
        <f>IF(E14="","",IF(AND(VLOOKUP($C$105,Adressen!A:I,4,FALSE)=E14,VLOOKUP($C$105,Adressen!A:I,5,FALSE)&lt;&gt;""),VLOOKUP($C$105,Adressen!A:I,5,FALSE),IF(AND(VLOOKUP($C$105,Adressen!A:I,4,FALSE)=E14,VLOOKUP($C$105,Adressen!A:I,6,FALSE)&lt;&gt;""),VLOOKUP($C$105,Adressen!A:I,6,FALSE),IF(AND(VLOOKUP($C$105,Adressen!A:I,5,FALSE)=E14,VLOOKUP($C$105,Adressen!A:I,6,FALSE)&lt;&gt;""),VLOOKUP($C$105,Adressen!A:I,6,FALSE),IF(AND(VLOOKUP($C$105,Adressen!A:I,6,FALSE)=E14,VLOOKUP($C$105,Adressen!A:I,7,FALSE)&lt;&gt;""),VLOOKUP($C$105,Adressen!A:I,7,FALSE),"")))))</f>
      </c>
      <c r="J15" s="11"/>
    </row>
    <row r="16" spans="5:10" ht="12.75" customHeight="1">
      <c r="E16" s="13">
        <f>IF(E15="","",IF(AND(VLOOKUP($C$105,Adressen!A:I,4,FALSE)=E15,VLOOKUP($C$105,Adressen!A:I,5,FALSE)&lt;&gt;""),VLOOKUP($C$105,Adressen!A:I,5,FALSE),IF(AND(VLOOKUP($C$105,Adressen!A:I,4,FALSE)=E15,VLOOKUP($C$105,Adressen!A:I,6,FALSE)&lt;&gt;""),VLOOKUP($C$105,Adressen!A:I,6,FALSE),IF(AND(VLOOKUP($C$105,Adressen!A:I,5,FALSE)=E15,VLOOKUP($C$105,Adressen!A:I,6,FALSE)&lt;&gt;""),VLOOKUP($C$105,Adressen!A:I,6,FALSE),IF(AND(VLOOKUP($C$105,Adressen!A:I,6,FALSE)=E15,VLOOKUP($C$105,Adressen!A:I,7,FALSE)&lt;&gt;""),VLOOKUP($C$105,Adressen!A:I,7,FALSE),"")))))</f>
      </c>
      <c r="J16" s="11"/>
    </row>
    <row r="17" spans="1:5" ht="12.75" customHeight="1">
      <c r="A17" s="8" t="s">
        <v>166</v>
      </c>
      <c r="C17" s="42"/>
      <c r="E17" s="13">
        <f>IF(E16="","",IF(AND(VLOOKUP($C$105,Adressen!A:I,4,FALSE)=E16,VLOOKUP($C$105,Adressen!A:I,5,FALSE)&lt;&gt;""),VLOOKUP($C$105,Adressen!A:I,5,FALSE),IF(AND(VLOOKUP($C$105,Adressen!A:I,4,FALSE)=E16,VLOOKUP($C$105,Adressen!A:I,6,FALSE)&lt;&gt;""),VLOOKUP($C$105,Adressen!A:I,6,FALSE),IF(AND(VLOOKUP($C$105,Adressen!A:I,5,FALSE)=E16,VLOOKUP($C$105,Adressen!A:I,6,FALSE)&lt;&gt;""),VLOOKUP($C$105,Adressen!A:I,6,FALSE),IF(AND(VLOOKUP($C$105,Adressen!A:I,6,FALSE)=E16,VLOOKUP($C$105,Adressen!A:I,7,FALSE)&lt;&gt;""),VLOOKUP($C$105,Adressen!A:I,7,FALSE),"")))))</f>
      </c>
    </row>
    <row r="18" spans="5:10" ht="12.75" customHeight="1">
      <c r="E18" s="13"/>
      <c r="J18" s="11"/>
    </row>
    <row r="19" spans="1:13" ht="12.75" customHeight="1">
      <c r="A19" s="8" t="s">
        <v>209</v>
      </c>
      <c r="C19" s="43"/>
      <c r="E19" s="13"/>
      <c r="J19" s="11"/>
      <c r="M19" s="10" t="str">
        <f ca="1">"Datum: "&amp;IF(C17="",TEXT(TODAY(),"TT.MM.JJ"),C17)</f>
        <v>Datum: 09.02.06</v>
      </c>
    </row>
    <row r="20" spans="10:18" ht="12.75" customHeight="1">
      <c r="J20" s="11"/>
      <c r="R20" s="1"/>
    </row>
    <row r="21" spans="1:5" ht="12.75" customHeight="1">
      <c r="A21" s="8" t="s">
        <v>202</v>
      </c>
      <c r="B21" s="44" t="s">
        <v>46</v>
      </c>
      <c r="C21" s="45" t="s">
        <v>47</v>
      </c>
      <c r="E21" s="14">
        <f>IF(C19&gt;"",C19,IF(C105="","",IF(VLOOKUP(C105,Adressen!$A:$XFD,10,FALSE)="","",VLOOKUP(C105,Adressen!$A:$XFD,10,FALSE))))</f>
      </c>
    </row>
    <row r="22" spans="1:5" ht="12.75" customHeight="1">
      <c r="A22" s="26" t="s">
        <v>207</v>
      </c>
      <c r="B22" s="46" t="s">
        <v>48</v>
      </c>
      <c r="C22" s="47" t="s">
        <v>341</v>
      </c>
      <c r="E22" s="15" t="str">
        <f>IF(B21="","",B21)&amp;IF(C21="",""," "&amp;C21)&amp;IF(B22="",""," "&amp;B22)&amp;IF(C22="",""," "&amp;C22)&amp;IF(B23="",""," "&amp;B23)&amp;IF(C23="",""," "&amp;C23)&amp;IF(B24="",""," "&amp;B24)&amp;IF(C24="",""," "&amp;C24)</f>
        <v>Ihre Kürzungsanzeige vom 19.01.06 über € 100,00 , eingegangen am: 26.01.06</v>
      </c>
    </row>
    <row r="23" spans="1:12" ht="12.75" customHeight="1">
      <c r="A23" s="26" t="s">
        <v>207</v>
      </c>
      <c r="B23" s="46" t="s">
        <v>50</v>
      </c>
      <c r="C23" s="48" t="s">
        <v>51</v>
      </c>
      <c r="E23" s="16" t="str">
        <f>IF(B25="","",B25)&amp;IF(C25="",""," "&amp;C25)&amp;IF(B26="",""," "&amp;B26)&amp;IF(C26="",""," "&amp;C26)&amp;IF(B27="",""," "&amp;B27)&amp;IF(C27="",""," "&amp;C27)&amp;IF(B28="",""," "&amp;B28)&amp;IF(C28="",""," "&amp;C28)</f>
        <v>Unsere Rechnung Nr. 4040400 vom 03.01.06 über € 200,00</v>
      </c>
      <c r="F23" s="17"/>
      <c r="G23" s="17"/>
      <c r="H23" s="17"/>
      <c r="I23" s="17"/>
      <c r="J23" s="11"/>
      <c r="K23" s="17"/>
      <c r="L23" s="17"/>
    </row>
    <row r="24" spans="1:15" ht="12.75" customHeight="1">
      <c r="A24" s="26" t="s">
        <v>207</v>
      </c>
      <c r="B24" s="49" t="s">
        <v>340</v>
      </c>
      <c r="C24" s="50" t="s">
        <v>342</v>
      </c>
      <c r="E24" s="105"/>
      <c r="F24" s="105"/>
      <c r="G24" s="105"/>
      <c r="H24" s="105"/>
      <c r="I24" s="105"/>
      <c r="J24" s="105"/>
      <c r="K24" s="105"/>
      <c r="L24" s="105"/>
      <c r="M24" s="105"/>
      <c r="N24" s="105"/>
      <c r="O24" s="105"/>
    </row>
    <row r="25" spans="1:3" ht="12.75" customHeight="1">
      <c r="A25" s="8" t="s">
        <v>203</v>
      </c>
      <c r="B25" s="46" t="s">
        <v>52</v>
      </c>
      <c r="C25" s="51" t="s">
        <v>53</v>
      </c>
    </row>
    <row r="26" spans="1:14" ht="12.75" customHeight="1">
      <c r="A26" s="26" t="s">
        <v>207</v>
      </c>
      <c r="B26" s="46" t="s">
        <v>54</v>
      </c>
      <c r="C26" s="47" t="s">
        <v>55</v>
      </c>
      <c r="E26" s="107" t="str">
        <f>IF(VLOOKUP(C105,Adressen!$A:$XFD,9,FALSE)="","",VLOOKUP(C105,Adressen!$A:$XFD,9,FALSE))</f>
        <v>Hallo Paul,</v>
      </c>
      <c r="F26" s="107"/>
      <c r="G26" s="107"/>
      <c r="H26" s="107"/>
      <c r="I26" s="107"/>
      <c r="J26" s="107"/>
      <c r="K26" s="107"/>
      <c r="L26" s="107"/>
      <c r="M26" s="107"/>
      <c r="N26" s="107"/>
    </row>
    <row r="27" spans="1:3" ht="12.75" customHeight="1">
      <c r="A27" s="26" t="s">
        <v>207</v>
      </c>
      <c r="B27" s="46" t="s">
        <v>48</v>
      </c>
      <c r="C27" s="48" t="s">
        <v>343</v>
      </c>
    </row>
    <row r="28" spans="1:3" ht="12.75" customHeight="1">
      <c r="A28" s="26" t="s">
        <v>207</v>
      </c>
      <c r="B28" s="49" t="s">
        <v>50</v>
      </c>
      <c r="C28" s="50" t="s">
        <v>57</v>
      </c>
    </row>
    <row r="30" ht="12.75" customHeight="1">
      <c r="A30" s="8" t="s">
        <v>177</v>
      </c>
    </row>
    <row r="31" spans="1:2" ht="12.75" customHeight="1">
      <c r="A31" s="8" t="s">
        <v>179</v>
      </c>
      <c r="B31" s="8"/>
    </row>
    <row r="32" spans="1:3" ht="12.75" customHeight="1">
      <c r="A32" s="8" t="s">
        <v>180</v>
      </c>
      <c r="C32" s="52"/>
    </row>
    <row r="33" spans="1:3" ht="12.75" customHeight="1">
      <c r="A33" s="21" t="str">
        <f>Adressen!A1</f>
        <v>Index</v>
      </c>
      <c r="B33" s="53" t="str">
        <f>TEXT(VLOOKUP($C$105,Adressen!$A:$XFD,1,FALSE),"0;-0;;@")</f>
        <v>24</v>
      </c>
      <c r="C33" s="54"/>
    </row>
    <row r="34" spans="1:3" ht="12.75" customHeight="1">
      <c r="A34" s="22" t="str">
        <f>Adressen!B1</f>
        <v>Name/Firma</v>
      </c>
      <c r="B34" s="55" t="str">
        <f>TEXT(VLOOKUP($C$105,Adressen!$A:$XFD,2,FALSE),"0;-0;;@")</f>
        <v>Paul Schmidt</v>
      </c>
      <c r="C34" s="56"/>
    </row>
    <row r="35" spans="1:3" ht="12.75" customHeight="1">
      <c r="A35" s="22" t="str">
        <f>Adressen!C1</f>
        <v>Namens- oder Firmenzusatz</v>
      </c>
      <c r="B35" s="55">
        <f>TEXT(VLOOKUP($C$105,Adressen!$A:$XFD,3,FALSE),"0;-0;;@")</f>
      </c>
      <c r="C35" s="56"/>
    </row>
    <row r="36" spans="1:3" ht="12.75" customHeight="1">
      <c r="A36" s="22" t="str">
        <f>Adressen!D1</f>
        <v>zu Händen ...</v>
      </c>
      <c r="B36" s="55">
        <f>TEXT(VLOOKUP($C$105,Adressen!$A:$XFD,4,FALSE),"0;-0;;@")</f>
      </c>
      <c r="C36" s="56"/>
    </row>
    <row r="37" spans="1:3" ht="12.75" customHeight="1">
      <c r="A37" s="22" t="str">
        <f>Adressen!E1</f>
        <v>Straße</v>
      </c>
      <c r="B37" s="55" t="str">
        <f>TEXT(VLOOKUP($C$105,Adressen!$A:$XFD,5,FALSE),"0;-0;;@")</f>
        <v>Hauptstraße 24</v>
      </c>
      <c r="C37" s="56"/>
    </row>
    <row r="38" spans="1:3" ht="12.75" customHeight="1">
      <c r="A38" s="22" t="str">
        <f>Adressen!F1</f>
        <v>Ort</v>
      </c>
      <c r="B38" s="55" t="str">
        <f>TEXT(VLOOKUP($C$105,Adressen!$A:$XFD,6,FALSE),"0;-0;;@")</f>
        <v>44444 Ort</v>
      </c>
      <c r="C38" s="56"/>
    </row>
    <row r="39" spans="1:3" ht="12.75" customHeight="1">
      <c r="A39" s="22" t="str">
        <f>Adressen!G1</f>
        <v>Land</v>
      </c>
      <c r="B39" s="55">
        <f>TEXT(VLOOKUP($C$105,Adressen!$A:$XFD,7,FALSE),"0;-0;;@")</f>
      </c>
      <c r="C39" s="56"/>
    </row>
    <row r="40" spans="1:3" ht="12.75" customHeight="1">
      <c r="A40" s="22" t="str">
        <f>Adressen!H1</f>
        <v>Serienbrief-auswahl
("x" eintragen)</v>
      </c>
      <c r="B40" s="55" t="str">
        <f>TEXT(VLOOKUP($C$105,Adressen!$A:$XFD,8,FALSE),"0;-0;;@")</f>
        <v>x</v>
      </c>
      <c r="C40" s="56"/>
    </row>
    <row r="41" spans="1:3" ht="12.75" customHeight="1">
      <c r="A41" s="22" t="str">
        <f>Adressen!I1</f>
        <v>Ansprache</v>
      </c>
      <c r="B41" s="55" t="str">
        <f>TEXT(VLOOKUP($C$105,Adressen!$A:$XFD,9,FALSE),"0;-0;;@")</f>
        <v>Hallo Paul,</v>
      </c>
      <c r="C41" s="56"/>
    </row>
    <row r="42" spans="1:3" ht="12.75" customHeight="1">
      <c r="A42" s="55" t="str">
        <f>Adressen!J1</f>
        <v>Betreff
</v>
      </c>
      <c r="B42" s="55">
        <f>TEXT(VLOOKUP($C$105,Adressen!$A:$XFD,10,FALSE),"0;-0;;@")</f>
      </c>
      <c r="C42" s="56"/>
    </row>
    <row r="43" spans="1:3" ht="12.75" customHeight="1">
      <c r="A43" s="55" t="str">
        <f>Adressen!K1</f>
        <v>Telefon</v>
      </c>
      <c r="B43" s="55">
        <f>TEXT(VLOOKUP($C$105,Adressen!$A:$XFD,11,FALSE),"0;-0;;@")</f>
      </c>
      <c r="C43" s="56"/>
    </row>
    <row r="44" spans="1:3" ht="12.75" customHeight="1">
      <c r="A44" s="55" t="str">
        <f>Adressen!L1</f>
        <v>Handy</v>
      </c>
      <c r="B44" s="55">
        <f>TEXT(VLOOKUP($C$105,Adressen!$A:$XFD,12,FALSE),"0;-0;;@")</f>
      </c>
      <c r="C44" s="56"/>
    </row>
    <row r="45" spans="1:3" ht="12.75" customHeight="1">
      <c r="A45" s="55" t="str">
        <f>Adressen!M1</f>
        <v>Fax</v>
      </c>
      <c r="B45" s="55">
        <f>TEXT(VLOOKUP($C$105,Adressen!$A:$XFD,13,FALSE),"0;-0;;@")</f>
      </c>
      <c r="C45" s="56"/>
    </row>
    <row r="46" spans="1:3" ht="12.75" customHeight="1">
      <c r="A46" s="55" t="str">
        <f>Adressen!N1</f>
        <v>E-Mail</v>
      </c>
      <c r="B46" s="55">
        <f>TEXT(VLOOKUP($C$105,Adressen!$A:$XFD,14,FALSE),"0;-0;;@")</f>
      </c>
      <c r="C46" s="56"/>
    </row>
    <row r="47" spans="1:3" ht="12.75" customHeight="1">
      <c r="A47" s="55" t="str">
        <f>Adressen!O1</f>
        <v>Webseite</v>
      </c>
      <c r="B47" s="55">
        <f>TEXT(VLOOKUP($C$105,Adressen!$A:$XFD,15,FALSE),"0;-0;;@")</f>
      </c>
      <c r="C47" s="56"/>
    </row>
    <row r="48" spans="1:3" ht="12.75" customHeight="1">
      <c r="A48" s="55" t="str">
        <f>Adressen!P1</f>
        <v>Geburtstag</v>
      </c>
      <c r="B48" s="55" t="str">
        <f>IF(VLOOKUP($C$105,Adressen!$A:$XFD,16,FALSE)="","",(TEXT(VLOOKUP($C$105,Adressen!$A:$XFD,16,FALSE),"TT.MM.JJ")))</f>
        <v>11.02.96</v>
      </c>
      <c r="C48" s="56"/>
    </row>
    <row r="49" spans="1:3" ht="12.75" customHeight="1">
      <c r="A49" s="55" t="str">
        <f>Adressen!Q1</f>
        <v>Steuernummer</v>
      </c>
      <c r="B49" s="55">
        <f>TEXT(VLOOKUP($C$105,Adressen!$A:$XFD,17,FALSE),"0;-0;;@")</f>
      </c>
      <c r="C49" s="56"/>
    </row>
    <row r="50" spans="1:3" ht="12.75" customHeight="1">
      <c r="A50" s="55" t="str">
        <f>Adressen!R1</f>
        <v>Sonstiges</v>
      </c>
      <c r="B50" s="55">
        <f>TEXT(VLOOKUP($C$105,Adressen!$A:$XFD,18,FALSE),"0;-0;;@")</f>
      </c>
      <c r="C50" s="56"/>
    </row>
    <row r="51" spans="1:3" ht="12.75" customHeight="1">
      <c r="A51" s="55" t="str">
        <f>Adressen!S1</f>
        <v>Wichtiger Kunde? 
Bei jeder Serienbrief-Werbeaktion berücksichtigen?</v>
      </c>
      <c r="B51" s="55">
        <f>TEXT(VLOOKUP($C$105,Adressen!$A:$XFD,19,FALSE),"0;-0;;@")</f>
      </c>
      <c r="C51" s="56"/>
    </row>
    <row r="52" spans="1:3" ht="12.75" customHeight="1">
      <c r="A52" s="55" t="str">
        <f>Adressen!T1</f>
        <v>Bemerkungen</v>
      </c>
      <c r="B52" s="55">
        <f>TEXT(VLOOKUP($C$105,Adressen!$A:$XFD,20,FALSE),"0;-0;;@")</f>
      </c>
      <c r="C52" s="56"/>
    </row>
    <row r="53" spans="1:3" ht="12.75" customHeight="1">
      <c r="A53" s="55">
        <f>Adressen!U1</f>
        <v>0</v>
      </c>
      <c r="B53" s="55">
        <f>TEXT(VLOOKUP($C$105,Adressen!$A:$XFD,21,FALSE),"0;-0;;@")</f>
      </c>
      <c r="C53" s="56"/>
    </row>
    <row r="54" spans="1:3" ht="12.75" customHeight="1">
      <c r="A54" s="55">
        <f>Adressen!V1</f>
        <v>0</v>
      </c>
      <c r="B54" s="55">
        <f>TEXT(VLOOKUP($C$105,Adressen!$A:$XFD,22,FALSE),"0;-0;;@")</f>
      </c>
      <c r="C54" s="56"/>
    </row>
    <row r="55" spans="1:3" ht="12.75" customHeight="1">
      <c r="A55" s="55">
        <f>Adressen!W1</f>
        <v>0</v>
      </c>
      <c r="B55" s="55">
        <f>TEXT(VLOOKUP($C$105,Adressen!$A:$XFD,23,FALSE),"0;-0;;@")</f>
      </c>
      <c r="C55" s="56"/>
    </row>
    <row r="56" spans="1:3" ht="12.75" customHeight="1">
      <c r="A56" s="55">
        <f>Adressen!X1</f>
        <v>0</v>
      </c>
      <c r="B56" s="55">
        <f>TEXT(VLOOKUP($C$105,Adressen!$A:$XFD,24,FALSE),"0;-0;;@")</f>
      </c>
      <c r="C56" s="56"/>
    </row>
    <row r="57" spans="1:3" ht="12.75" customHeight="1">
      <c r="A57" s="55">
        <f>Adressen!Y1</f>
        <v>0</v>
      </c>
      <c r="B57" s="55">
        <f>TEXT(VLOOKUP($C$105,Adressen!$A:$XFD,25,FALSE),"0;-0;;@")</f>
      </c>
      <c r="C57" s="56"/>
    </row>
    <row r="58" spans="1:3" ht="12.75" customHeight="1">
      <c r="A58" s="71">
        <f>Adressen!Z1</f>
        <v>0</v>
      </c>
      <c r="B58" s="71">
        <f>TEXT(VLOOKUP($C$105,Adressen!$A:$XFD,26,FALSE),"0;-0;;@")</f>
      </c>
      <c r="C58" s="72"/>
    </row>
    <row r="60" ht="12.75" customHeight="1">
      <c r="A60" s="8" t="s">
        <v>193</v>
      </c>
    </row>
    <row r="61" ht="12.75" customHeight="1">
      <c r="A61" s="9" t="s">
        <v>45</v>
      </c>
    </row>
    <row r="62" spans="1:2" ht="12.75" customHeight="1">
      <c r="A62" s="57">
        <f ca="1">DATEDIF(VALUE(B48),TODAY(),"y")</f>
        <v>9</v>
      </c>
      <c r="B62" s="9" t="s">
        <v>289</v>
      </c>
    </row>
    <row r="63" spans="1:2" ht="12.75" customHeight="1">
      <c r="A63" s="58" t="str">
        <f>IF(A62&lt;9,TEXT(A62+1,"0"),IF(A62&gt;98,TEXT(A62+1,"000"),TEXT(A62+1,"00")))</f>
        <v>10</v>
      </c>
      <c r="B63" s="9" t="s">
        <v>194</v>
      </c>
    </row>
    <row r="64" spans="1:2" ht="12.75" customHeight="1">
      <c r="A64" s="59" t="str">
        <f>IF(VALUE(A63)&lt;16,"Herzlichen Glückwunsch zu Deinem "&amp;A63&amp;". Geburtstag","Herzlichen Glückwunsch zu Ihrem "&amp;A63&amp;". Geburtstag")</f>
        <v>Herzlichen Glückwunsch zu Deinem 10. Geburtstag</v>
      </c>
      <c r="B64" s="9" t="s">
        <v>195</v>
      </c>
    </row>
    <row r="65" spans="1:2" ht="12.75" customHeight="1">
      <c r="A65" s="60"/>
      <c r="B65" s="61"/>
    </row>
    <row r="67" ht="12.75" customHeight="1">
      <c r="A67" s="8" t="s">
        <v>257</v>
      </c>
    </row>
    <row r="69" spans="2:3" ht="12.75" customHeight="1">
      <c r="B69" s="62" t="str">
        <f>Grunddaten!A34&amp;" "&amp;Grunddaten!C34</f>
        <v>Journaleintrag speichern? (Eintrag "ja" oder "nein")</v>
      </c>
      <c r="C69" s="63" t="str">
        <f>Grunddaten!B34</f>
        <v>ja</v>
      </c>
    </row>
    <row r="70" spans="2:3" ht="12.75" customHeight="1">
      <c r="B70" s="62" t="str">
        <f>Grunddaten!A35&amp;" "&amp;Grunddaten!C35</f>
        <v>Dateikopie speichern ? (Eintrag "ja" oder "nein")</v>
      </c>
      <c r="C70" s="63" t="str">
        <f>Grunddaten!B35</f>
        <v>ja</v>
      </c>
    </row>
    <row r="71" spans="2:3" ht="12.75" customHeight="1">
      <c r="B71" s="62" t="str">
        <f>Grunddaten!A36&amp;" "&amp;Grunddaten!C36</f>
        <v>Drucken ? (Eintrag "ja" oder "nein")</v>
      </c>
      <c r="C71" s="63" t="str">
        <f>Grunddaten!B36</f>
        <v>ja</v>
      </c>
    </row>
    <row r="72" spans="2:3" ht="12.75" customHeight="1">
      <c r="B72" s="62" t="str">
        <f>Grunddaten!A37&amp;" (1,2,3,4,5,6,7,8,9,10,20,50,oder 100 möglich)"</f>
        <v>Anzahl Druckkopien? (1,2,3,4,5,6,7,8,9,10,20,50,oder 100 möglich)</v>
      </c>
      <c r="C72" s="63">
        <f>Grunddaten!B37</f>
        <v>2</v>
      </c>
    </row>
    <row r="74" ht="12.75" customHeight="1">
      <c r="A74" s="9" t="str">
        <f>Grunddaten!A39</f>
        <v>Druckverzögerung bei Seriendruck (zur Vermeidung von Druckerüberlastungen)</v>
      </c>
    </row>
    <row r="76" spans="2:3" ht="12.75" customHeight="1">
      <c r="B76" s="62" t="str">
        <f>Grunddaten!A41</f>
        <v>Druckverzögerung in Sekunden:</v>
      </c>
      <c r="C76" s="63">
        <f>Grunddaten!B41</f>
        <v>4</v>
      </c>
    </row>
    <row r="77" ht="12.75" customHeight="1">
      <c r="B77" s="62"/>
    </row>
    <row r="78" spans="2:3" ht="12.75" customHeight="1">
      <c r="B78" s="62" t="str">
        <f>Grunddaten!A43&amp;" "&amp;Grunddaten!C34</f>
        <v>Druckverzögerung abschalten? (Eintrag "ja" oder "nein")</v>
      </c>
      <c r="C78" s="63" t="str">
        <f>Grunddaten!B43</f>
        <v>ja</v>
      </c>
    </row>
    <row r="81" spans="1:3" ht="12.75" customHeight="1">
      <c r="A81" s="8" t="s">
        <v>233</v>
      </c>
      <c r="C81" s="64" t="str">
        <f>IF(Grunddaten!B54="","",Grunddaten!B54)</f>
        <v>c:\temp\</v>
      </c>
    </row>
    <row r="83" spans="1:3" ht="12.75" customHeight="1">
      <c r="A83" s="9" t="s">
        <v>217</v>
      </c>
      <c r="C83" s="64" t="str">
        <f>IF(Grunddaten!B59="","",Grunddaten!B59)</f>
        <v>Schreiben an</v>
      </c>
    </row>
    <row r="85" ht="12.75" customHeight="1">
      <c r="A85" s="8" t="s">
        <v>253</v>
      </c>
    </row>
    <row r="87" spans="2:3" ht="12.75" customHeight="1">
      <c r="B87" s="62" t="s">
        <v>222</v>
      </c>
      <c r="C87" s="63" t="str">
        <f>IF(Grunddaten!B63="","",Grunddaten!B63)</f>
        <v>x</v>
      </c>
    </row>
    <row r="88" spans="2:3" ht="12.75" customHeight="1">
      <c r="B88" s="62" t="s">
        <v>223</v>
      </c>
      <c r="C88" s="63">
        <f>IF(Grunddaten!B64="","",Grunddaten!B64)</f>
      </c>
    </row>
    <row r="89" spans="2:3" ht="12.75" customHeight="1">
      <c r="B89" s="62" t="s">
        <v>224</v>
      </c>
      <c r="C89" s="63">
        <f>IF(Grunddaten!B65="","",Grunddaten!B65)</f>
      </c>
    </row>
    <row r="90" spans="2:3" ht="12.75" customHeight="1">
      <c r="B90" s="62" t="s">
        <v>225</v>
      </c>
      <c r="C90" s="63">
        <f>IF(Grunddaten!B66="","",Grunddaten!B66)</f>
      </c>
    </row>
    <row r="91" spans="2:3" ht="12.75" customHeight="1">
      <c r="B91" s="62" t="s">
        <v>226</v>
      </c>
      <c r="C91" s="63">
        <f>IF(Grunddaten!B67="","",Grunddaten!B67)</f>
      </c>
    </row>
    <row r="92" spans="2:3" ht="12.75" customHeight="1">
      <c r="B92" s="62" t="s">
        <v>227</v>
      </c>
      <c r="C92" s="63">
        <f>IF(Grunddaten!B68="","",Grunddaten!B68)</f>
      </c>
    </row>
    <row r="93" spans="2:3" ht="12.75" customHeight="1">
      <c r="B93" s="62" t="s">
        <v>220</v>
      </c>
      <c r="C93" s="63" t="str">
        <f>IF(Grunddaten!B69="","",Grunddaten!B69)</f>
        <v>x</v>
      </c>
    </row>
    <row r="94" spans="2:3" ht="12.75" customHeight="1">
      <c r="B94" s="62" t="s">
        <v>221</v>
      </c>
      <c r="C94" s="63" t="str">
        <f>IF(Grunddaten!B70="","",Grunddaten!B70)</f>
        <v>x</v>
      </c>
    </row>
    <row r="96" spans="1:3" ht="12.75" customHeight="1">
      <c r="A96" s="8" t="s">
        <v>216</v>
      </c>
      <c r="C96" s="81" t="str">
        <f ca="1">C81&amp;SUBSTITUTE(SUBSTITUTE(SUBSTITUTE(IF(C83="","",TEXT(C83,"@"))&amp;IF(C87="","",IF(E12="","","-"&amp;E12))&amp;IF(C88="","",IF(E13="","","-"&amp;E13))&amp;IF(C89="","",IF(E14="","","-"&amp;E14))&amp;IF(C90="","",IF(E15="","","-"&amp;E15))&amp;IF(C91="","",IF(E16="","","-"&amp;E16))&amp;IF(C92="","",IF(E17="","","-"&amp;E17))&amp;IF(C93="","","-"&amp;TEXT(TODAY(),"TT-MM-JJ"))&amp;IF(C94="","","-"&amp;TEXT(NOW(),"hh")&amp;"h"&amp;TEXT(NOW(),"mm")&amp;"m"&amp;TEXT(NOW(),"ss")&amp;"s"),"/","-"),","," "),":","")&amp;".xls"</f>
        <v>c:\temp\Schreiben an-Paul Schmidt-09-02-06-21h39m58s.xls</v>
      </c>
    </row>
    <row r="97" spans="1:3" ht="12.75" customHeight="1">
      <c r="A97" s="8" t="s">
        <v>228</v>
      </c>
      <c r="B97" s="26"/>
      <c r="C97" s="26"/>
    </row>
    <row r="98" spans="1:3" ht="12.75" customHeight="1">
      <c r="A98" s="106" t="str">
        <f>C96</f>
        <v>c:\temp\Schreiben an-Paul Schmidt-09-02-06-21h39m58s.xls</v>
      </c>
      <c r="B98" s="106"/>
      <c r="C98" s="106"/>
    </row>
    <row r="99" spans="1:3" ht="12.75" customHeight="1">
      <c r="A99" s="65"/>
      <c r="B99" s="65"/>
      <c r="C99" s="65"/>
    </row>
    <row r="100" spans="1:3" ht="12.75" customHeight="1">
      <c r="A100" s="8" t="s">
        <v>167</v>
      </c>
      <c r="C100" s="81" t="str">
        <f ca="1">LOWER(C81&amp;"Schreiben"&amp;TEXT(TODAY(),"TTMMJJ")&amp;TEXT(NOW(),"hhmmss"))&amp;".xls"</f>
        <v>c:\temp\schreiben090206213958.xls</v>
      </c>
    </row>
    <row r="101" spans="1:3" ht="12.75" customHeight="1">
      <c r="A101"/>
      <c r="B101"/>
      <c r="C101"/>
    </row>
    <row r="103" spans="1:3" ht="12.75" customHeight="1">
      <c r="A103" s="8" t="s">
        <v>198</v>
      </c>
      <c r="C103" s="81">
        <f>Grunddaten!B78</f>
        <v>24</v>
      </c>
    </row>
    <row r="105" spans="1:3" ht="12.75" customHeight="1">
      <c r="A105" s="8" t="s">
        <v>199</v>
      </c>
      <c r="C105" s="81">
        <f>IF(Muster!C15&lt;&gt;"",Muster!C15,IF(Grunddaten!B78="","",Grunddaten!B78))</f>
        <v>24</v>
      </c>
    </row>
    <row r="107" ht="12.75" customHeight="1">
      <c r="A107" s="8" t="s">
        <v>267</v>
      </c>
    </row>
    <row r="108" spans="1:2" ht="12.75" customHeight="1">
      <c r="A108" s="66" t="s">
        <v>269</v>
      </c>
      <c r="B108" s="67"/>
    </row>
    <row r="109" spans="1:3" ht="12.75" customHeight="1">
      <c r="A109" s="68" t="str">
        <f>Journal!A1</f>
        <v>Datum</v>
      </c>
      <c r="B109" s="69">
        <f ca="1">TODAY()</f>
        <v>38757</v>
      </c>
      <c r="C109" s="9" t="s">
        <v>45</v>
      </c>
    </row>
    <row r="110" spans="1:3" ht="12.75" customHeight="1">
      <c r="A110" s="57" t="str">
        <f>Journal!B1</f>
        <v>Dateikopie, sofern vorhanden</v>
      </c>
      <c r="B110" s="9" t="str">
        <f>A98&amp;" oder "&amp;C100</f>
        <v>c:\temp\Schreiben an-Paul Schmidt-09-02-06-21h39m58s.xls oder c:\temp\schreiben090206213958.xls</v>
      </c>
      <c r="C110" s="9" t="s">
        <v>45</v>
      </c>
    </row>
    <row r="111" spans="1:3" ht="12.75" customHeight="1">
      <c r="A111" s="57" t="str">
        <f>Journal!C1</f>
        <v>Anschrift, Zeile 1</v>
      </c>
      <c r="B111" s="9" t="str">
        <f aca="true" t="shared" si="0" ref="B111:B116">IF(E12="","",E12)</f>
        <v>Paul Schmidt</v>
      </c>
      <c r="C111" s="9" t="s">
        <v>45</v>
      </c>
    </row>
    <row r="112" spans="1:3" ht="12.75" customHeight="1">
      <c r="A112" s="57" t="str">
        <f>Journal!D1</f>
        <v>Anschrift, Zeile 2</v>
      </c>
      <c r="B112" s="9" t="str">
        <f t="shared" si="0"/>
        <v>Hauptstraße 24</v>
      </c>
      <c r="C112" s="9" t="s">
        <v>45</v>
      </c>
    </row>
    <row r="113" spans="1:3" ht="12.75" customHeight="1">
      <c r="A113" s="57" t="str">
        <f>Journal!E1</f>
        <v>Anschrift, Zeile 3</v>
      </c>
      <c r="B113" s="9" t="str">
        <f t="shared" si="0"/>
        <v>44444 Ort</v>
      </c>
      <c r="C113" s="9" t="s">
        <v>45</v>
      </c>
    </row>
    <row r="114" spans="1:3" ht="12.75" customHeight="1">
      <c r="A114" s="57" t="str">
        <f>Journal!F1</f>
        <v>Anschrift, Zeile 4</v>
      </c>
      <c r="B114" s="9">
        <f t="shared" si="0"/>
      </c>
      <c r="C114" s="9" t="s">
        <v>45</v>
      </c>
    </row>
    <row r="115" spans="1:3" ht="12.75" customHeight="1">
      <c r="A115" s="57" t="str">
        <f>Journal!G1</f>
        <v>Anschrift, Zeile 5</v>
      </c>
      <c r="B115" s="9">
        <f t="shared" si="0"/>
      </c>
      <c r="C115" s="9" t="s">
        <v>45</v>
      </c>
    </row>
    <row r="116" spans="1:3" ht="12.75" customHeight="1">
      <c r="A116" s="57" t="str">
        <f>Journal!H1</f>
        <v>Anschrift, Zeile 6</v>
      </c>
      <c r="B116" s="9">
        <f t="shared" si="0"/>
      </c>
      <c r="C116" s="9" t="s">
        <v>45</v>
      </c>
    </row>
    <row r="117" spans="1:3" ht="12.75" customHeight="1">
      <c r="A117" s="57" t="str">
        <f>Journal!I1</f>
        <v>Betreff 1</v>
      </c>
      <c r="B117" s="9">
        <f>IF(E21="","",E21)</f>
      </c>
      <c r="C117" s="9" t="s">
        <v>45</v>
      </c>
    </row>
    <row r="118" spans="1:3" ht="12.75" customHeight="1">
      <c r="A118" s="57" t="str">
        <f>Journal!J1</f>
        <v>Betreff 2</v>
      </c>
      <c r="B118" s="9" t="str">
        <f>IF(E22="","",E22)</f>
        <v>Ihre Kürzungsanzeige vom 19.01.06 über € 100,00 , eingegangen am: 26.01.06</v>
      </c>
      <c r="C118" s="9" t="s">
        <v>45</v>
      </c>
    </row>
    <row r="119" spans="1:3" ht="12.75" customHeight="1">
      <c r="A119" s="57" t="str">
        <f>Journal!K1</f>
        <v>Betreff 3</v>
      </c>
      <c r="B119" s="9" t="str">
        <f>IF(E23="","",E23)</f>
        <v>Unsere Rechnung Nr. 4040400 vom 03.01.06 über € 200,00</v>
      </c>
      <c r="C119" s="9" t="s">
        <v>45</v>
      </c>
    </row>
    <row r="120" spans="1:3" ht="12.75" customHeight="1">
      <c r="A120" s="57">
        <f>Journal!L1</f>
        <v>0</v>
      </c>
      <c r="C120" s="9" t="s">
        <v>45</v>
      </c>
    </row>
    <row r="121" spans="1:3" ht="12.75" customHeight="1">
      <c r="A121" s="57">
        <f>Journal!M1</f>
        <v>0</v>
      </c>
      <c r="C121" s="9" t="s">
        <v>45</v>
      </c>
    </row>
    <row r="122" spans="1:3" ht="12.75" customHeight="1">
      <c r="A122" s="57">
        <f>Journal!N1</f>
        <v>0</v>
      </c>
      <c r="C122" s="9" t="s">
        <v>45</v>
      </c>
    </row>
    <row r="123" spans="1:3" ht="12.75" customHeight="1">
      <c r="A123" s="57">
        <f>Journal!O1</f>
        <v>0</v>
      </c>
      <c r="C123" s="9" t="s">
        <v>45</v>
      </c>
    </row>
    <row r="124" spans="1:3" ht="12.75" customHeight="1">
      <c r="A124" s="57">
        <f>Journal!P1</f>
        <v>0</v>
      </c>
      <c r="C124" s="9" t="s">
        <v>45</v>
      </c>
    </row>
    <row r="125" spans="1:3" ht="12.75" customHeight="1">
      <c r="A125" s="57">
        <f>Journal!Q1</f>
        <v>0</v>
      </c>
      <c r="C125" s="9" t="s">
        <v>45</v>
      </c>
    </row>
    <row r="126" spans="1:3" ht="12.75" customHeight="1">
      <c r="A126" s="57">
        <f>Journal!R1</f>
        <v>0</v>
      </c>
      <c r="C126" s="9" t="s">
        <v>45</v>
      </c>
    </row>
    <row r="127" spans="1:3" ht="12.75" customHeight="1">
      <c r="A127" s="57">
        <f>Journal!S1</f>
        <v>0</v>
      </c>
      <c r="C127" s="9" t="s">
        <v>45</v>
      </c>
    </row>
    <row r="128" spans="1:3" ht="12.75" customHeight="1">
      <c r="A128" s="57">
        <f>Journal!T1</f>
        <v>0</v>
      </c>
      <c r="C128" s="9" t="s">
        <v>45</v>
      </c>
    </row>
    <row r="129" spans="1:3" ht="12.75" customHeight="1">
      <c r="A129" s="57">
        <f>Journal!U1</f>
        <v>0</v>
      </c>
      <c r="C129" s="9" t="s">
        <v>45</v>
      </c>
    </row>
    <row r="130" spans="1:3" ht="12.75" customHeight="1">
      <c r="A130" s="57">
        <f>Journal!V1</f>
        <v>0</v>
      </c>
      <c r="C130" s="9" t="s">
        <v>45</v>
      </c>
    </row>
    <row r="131" spans="1:3" ht="12.75" customHeight="1">
      <c r="A131" s="57">
        <f>Journal!W1</f>
        <v>0</v>
      </c>
      <c r="C131" s="9" t="s">
        <v>45</v>
      </c>
    </row>
    <row r="132" spans="1:3" ht="12.75" customHeight="1">
      <c r="A132" s="57">
        <f>Journal!X1</f>
        <v>0</v>
      </c>
      <c r="C132" s="9" t="s">
        <v>45</v>
      </c>
    </row>
    <row r="133" spans="1:3" ht="12.75" customHeight="1">
      <c r="A133" s="57">
        <f>Journal!Y1</f>
        <v>0</v>
      </c>
      <c r="C133" s="9" t="s">
        <v>45</v>
      </c>
    </row>
    <row r="134" spans="1:3" ht="12.75" customHeight="1">
      <c r="A134" s="57">
        <f>Journal!Z1</f>
        <v>0</v>
      </c>
      <c r="C134" s="9" t="s">
        <v>45</v>
      </c>
    </row>
    <row r="135" spans="1:3" ht="12.75" customHeight="1">
      <c r="A135" s="70"/>
      <c r="B135" s="70"/>
      <c r="C135" s="9" t="s">
        <v>45</v>
      </c>
    </row>
  </sheetData>
  <mergeCells count="14">
    <mergeCell ref="E1:K5"/>
    <mergeCell ref="E6:K7"/>
    <mergeCell ref="L1:O1"/>
    <mergeCell ref="L2:O2"/>
    <mergeCell ref="L3:O3"/>
    <mergeCell ref="L4:O4"/>
    <mergeCell ref="L5:O5"/>
    <mergeCell ref="L6:O6"/>
    <mergeCell ref="L7:O7"/>
    <mergeCell ref="A98:C98"/>
    <mergeCell ref="E26:N26"/>
    <mergeCell ref="L8:O8"/>
    <mergeCell ref="L9:O9"/>
    <mergeCell ref="L10:O10"/>
  </mergeCells>
  <printOptions/>
  <pageMargins left="0.7874015748031497" right="0.3937007874015748" top="0.3937007874015748" bottom="0.7874015748031497" header="0.1968503937007874" footer="0.3937007874015748"/>
  <pageSetup horizontalDpi="600" verticalDpi="600" orientation="portrait" paperSize="9" r:id="rId4"/>
  <headerFooter alignWithMargins="0">
    <oddFooter>&amp;CSeite &amp;P von &amp;N</oddFooter>
  </headerFooter>
  <drawing r:id="rId3"/>
  <legacyDrawing r:id="rId2"/>
</worksheet>
</file>

<file path=xl/worksheets/sheet4.xml><?xml version="1.0" encoding="utf-8"?>
<worksheet xmlns="http://schemas.openxmlformats.org/spreadsheetml/2006/main" xmlns:r="http://schemas.openxmlformats.org/officeDocument/2006/relationships">
  <sheetPr codeName="Tabelle1"/>
  <dimension ref="A1:J82"/>
  <sheetViews>
    <sheetView workbookViewId="0" topLeftCell="A1">
      <selection activeCell="A2" sqref="A2"/>
    </sheetView>
  </sheetViews>
  <sheetFormatPr defaultColWidth="11.421875" defaultRowHeight="12.75"/>
  <cols>
    <col min="1" max="1" width="30.00390625" style="0" customWidth="1"/>
    <col min="2" max="2" width="25.140625" style="0" bestFit="1" customWidth="1"/>
    <col min="3" max="3" width="35.00390625" style="0" customWidth="1"/>
    <col min="7" max="7" width="3.7109375" style="0" customWidth="1"/>
  </cols>
  <sheetData>
    <row r="1" spans="1:4" ht="15.75">
      <c r="A1" s="82" t="s">
        <v>229</v>
      </c>
      <c r="B1" s="3"/>
      <c r="C1" s="3"/>
      <c r="D1" s="3"/>
    </row>
    <row r="2" spans="1:4" ht="18">
      <c r="A2" s="6"/>
      <c r="B2" s="3"/>
      <c r="C2" s="3"/>
      <c r="D2" s="3"/>
    </row>
    <row r="3" spans="1:4" ht="12.75">
      <c r="A3" s="77" t="s">
        <v>270</v>
      </c>
      <c r="B3" s="78"/>
      <c r="C3" s="3"/>
      <c r="D3" s="3"/>
    </row>
    <row r="4" spans="1:4" ht="12.75">
      <c r="A4" s="77"/>
      <c r="B4" s="78"/>
      <c r="C4" s="3"/>
      <c r="D4" s="3"/>
    </row>
    <row r="5" spans="1:4" ht="12.75">
      <c r="A5" s="35"/>
      <c r="B5" s="9" t="s">
        <v>262</v>
      </c>
      <c r="C5" s="3"/>
      <c r="D5" s="3"/>
    </row>
    <row r="6" spans="1:4" ht="12.75">
      <c r="A6" s="36"/>
      <c r="B6" s="9" t="s">
        <v>263</v>
      </c>
      <c r="C6" s="3"/>
      <c r="D6" s="3"/>
    </row>
    <row r="7" spans="1:4" ht="37.5" customHeight="1">
      <c r="A7" s="37"/>
      <c r="B7" s="112" t="s">
        <v>265</v>
      </c>
      <c r="C7" s="112"/>
      <c r="D7" s="112"/>
    </row>
    <row r="8" spans="1:4" ht="12.75">
      <c r="A8" s="76"/>
      <c r="B8" s="9"/>
      <c r="C8" s="3"/>
      <c r="D8" s="3"/>
    </row>
    <row r="9" spans="1:4" ht="12.75">
      <c r="A9" s="76"/>
      <c r="B9" s="9"/>
      <c r="C9" s="3"/>
      <c r="D9" s="3"/>
    </row>
    <row r="10" spans="1:4" ht="12.75">
      <c r="A10" s="4" t="s">
        <v>165</v>
      </c>
      <c r="B10" s="4"/>
      <c r="C10" s="3"/>
      <c r="D10" s="3"/>
    </row>
    <row r="11" spans="1:4" ht="12.75">
      <c r="A11" s="4"/>
      <c r="B11" s="4"/>
      <c r="C11" s="3"/>
      <c r="D11" s="3"/>
    </row>
    <row r="12" spans="1:7" ht="25.5" customHeight="1">
      <c r="A12" s="111" t="s">
        <v>211</v>
      </c>
      <c r="B12" s="111"/>
      <c r="C12" s="111"/>
      <c r="D12" s="111"/>
      <c r="E12" s="27"/>
      <c r="F12" s="27"/>
      <c r="G12" s="27"/>
    </row>
    <row r="13" spans="1:4" ht="12.75">
      <c r="A13" s="3"/>
      <c r="B13" s="3"/>
      <c r="C13" s="3"/>
      <c r="D13" s="3"/>
    </row>
    <row r="14" spans="1:3" ht="12.75">
      <c r="A14" s="2" t="s">
        <v>140</v>
      </c>
      <c r="B14" s="2" t="s">
        <v>141</v>
      </c>
      <c r="C14" s="2" t="s">
        <v>142</v>
      </c>
    </row>
    <row r="15" spans="1:3" ht="12.75">
      <c r="A15" s="7" t="s">
        <v>143</v>
      </c>
      <c r="B15" s="75" t="s">
        <v>144</v>
      </c>
      <c r="C15" s="3" t="s">
        <v>212</v>
      </c>
    </row>
    <row r="16" spans="1:3" ht="12.75">
      <c r="A16" s="7" t="s">
        <v>145</v>
      </c>
      <c r="B16" s="75" t="s">
        <v>146</v>
      </c>
      <c r="C16" s="3" t="s">
        <v>147</v>
      </c>
    </row>
    <row r="17" spans="1:3" ht="12.75">
      <c r="A17" s="7"/>
      <c r="B17" s="3"/>
      <c r="C17" s="3"/>
    </row>
    <row r="18" spans="1:3" ht="12.75">
      <c r="A18" s="7" t="s">
        <v>148</v>
      </c>
      <c r="B18" s="75" t="s">
        <v>149</v>
      </c>
      <c r="C18" s="3" t="s">
        <v>150</v>
      </c>
    </row>
    <row r="19" spans="1:3" ht="12.75">
      <c r="A19" s="7" t="s">
        <v>151</v>
      </c>
      <c r="B19" s="75" t="s">
        <v>335</v>
      </c>
      <c r="C19" s="3" t="s">
        <v>189</v>
      </c>
    </row>
    <row r="20" spans="1:3" ht="12.75">
      <c r="A20" s="7" t="s">
        <v>43</v>
      </c>
      <c r="B20" s="75" t="s">
        <v>152</v>
      </c>
      <c r="C20" s="3" t="s">
        <v>190</v>
      </c>
    </row>
    <row r="21" spans="1:3" ht="12.75">
      <c r="A21" s="7" t="s">
        <v>44</v>
      </c>
      <c r="B21" s="75" t="s">
        <v>153</v>
      </c>
      <c r="C21" s="3" t="s">
        <v>190</v>
      </c>
    </row>
    <row r="22" spans="1:3" ht="12.75">
      <c r="A22" s="73" t="s">
        <v>154</v>
      </c>
      <c r="B22" s="75" t="s">
        <v>155</v>
      </c>
      <c r="C22" s="3" t="s">
        <v>191</v>
      </c>
    </row>
    <row r="23" spans="1:3" ht="12.75">
      <c r="A23" s="73" t="s">
        <v>156</v>
      </c>
      <c r="B23" s="75" t="s">
        <v>157</v>
      </c>
      <c r="C23" s="3" t="s">
        <v>191</v>
      </c>
    </row>
    <row r="24" spans="1:3" ht="12.75">
      <c r="A24" s="73" t="s">
        <v>158</v>
      </c>
      <c r="B24" s="75" t="s">
        <v>159</v>
      </c>
      <c r="C24" s="3" t="s">
        <v>191</v>
      </c>
    </row>
    <row r="25" spans="1:3" ht="12.75">
      <c r="A25" s="73" t="s">
        <v>164</v>
      </c>
      <c r="B25" s="75" t="s">
        <v>160</v>
      </c>
      <c r="C25" s="3" t="s">
        <v>191</v>
      </c>
    </row>
    <row r="26" spans="1:3" ht="12.75">
      <c r="A26" s="73" t="s">
        <v>161</v>
      </c>
      <c r="B26" s="75" t="s">
        <v>162</v>
      </c>
      <c r="C26" s="3" t="s">
        <v>191</v>
      </c>
    </row>
    <row r="27" spans="1:3" ht="12.75">
      <c r="A27" s="74" t="s">
        <v>163</v>
      </c>
      <c r="B27" s="18" t="s">
        <v>192</v>
      </c>
      <c r="C27" s="3" t="s">
        <v>191</v>
      </c>
    </row>
    <row r="30" ht="12.75">
      <c r="A30" s="4" t="s">
        <v>210</v>
      </c>
    </row>
    <row r="31" spans="8:10" ht="27.75" customHeight="1">
      <c r="H31" s="27"/>
      <c r="I31" s="27"/>
      <c r="J31" s="27"/>
    </row>
    <row r="32" spans="1:7" ht="63.75" customHeight="1">
      <c r="A32" s="111" t="s">
        <v>261</v>
      </c>
      <c r="B32" s="111"/>
      <c r="C32" s="111"/>
      <c r="D32" s="111"/>
      <c r="F32" s="27"/>
      <c r="G32" s="27"/>
    </row>
    <row r="33" spans="9:10" ht="12.75">
      <c r="I33" t="s">
        <v>239</v>
      </c>
      <c r="J33" t="s">
        <v>239</v>
      </c>
    </row>
    <row r="34" spans="1:10" ht="12.75">
      <c r="A34" t="s">
        <v>236</v>
      </c>
      <c r="B34" s="29" t="s">
        <v>181</v>
      </c>
      <c r="C34" t="s">
        <v>240</v>
      </c>
      <c r="I34">
        <v>0</v>
      </c>
      <c r="J34" t="s">
        <v>181</v>
      </c>
    </row>
    <row r="35" spans="1:10" ht="12.75">
      <c r="A35" t="s">
        <v>235</v>
      </c>
      <c r="B35" s="29" t="s">
        <v>181</v>
      </c>
      <c r="C35" t="s">
        <v>240</v>
      </c>
      <c r="I35">
        <v>1</v>
      </c>
      <c r="J35" t="s">
        <v>185</v>
      </c>
    </row>
    <row r="36" spans="1:9" ht="12.75">
      <c r="A36" t="s">
        <v>237</v>
      </c>
      <c r="B36" s="29" t="s">
        <v>181</v>
      </c>
      <c r="C36" t="s">
        <v>240</v>
      </c>
      <c r="I36">
        <v>2</v>
      </c>
    </row>
    <row r="37" spans="1:9" ht="12.75">
      <c r="A37" t="s">
        <v>238</v>
      </c>
      <c r="B37" s="29">
        <v>2</v>
      </c>
      <c r="C37" t="s">
        <v>288</v>
      </c>
      <c r="I37">
        <v>3</v>
      </c>
    </row>
    <row r="38" spans="2:9" ht="12.75">
      <c r="B38" s="32"/>
      <c r="I38">
        <v>4</v>
      </c>
    </row>
    <row r="39" spans="1:9" ht="12.75">
      <c r="A39" t="s">
        <v>230</v>
      </c>
      <c r="I39">
        <v>5</v>
      </c>
    </row>
    <row r="40" ht="12.75">
      <c r="I40">
        <v>6</v>
      </c>
    </row>
    <row r="41" spans="1:9" ht="12.75">
      <c r="A41" t="s">
        <v>231</v>
      </c>
      <c r="B41" s="29">
        <v>4</v>
      </c>
      <c r="C41" t="s">
        <v>241</v>
      </c>
      <c r="I41">
        <v>7</v>
      </c>
    </row>
    <row r="42" ht="12.75">
      <c r="I42">
        <v>8</v>
      </c>
    </row>
    <row r="43" spans="1:9" ht="12.75">
      <c r="A43" t="s">
        <v>232</v>
      </c>
      <c r="B43" s="29" t="s">
        <v>181</v>
      </c>
      <c r="I43">
        <v>9</v>
      </c>
    </row>
    <row r="44" ht="12.75">
      <c r="I44">
        <v>10</v>
      </c>
    </row>
    <row r="45" spans="1:9" ht="12.75">
      <c r="A45" t="s">
        <v>9</v>
      </c>
      <c r="I45">
        <v>20</v>
      </c>
    </row>
    <row r="46" spans="1:9" ht="12.75">
      <c r="A46" t="s">
        <v>258</v>
      </c>
      <c r="I46">
        <v>50</v>
      </c>
    </row>
    <row r="47" spans="1:9" ht="12.75">
      <c r="A47" t="s">
        <v>259</v>
      </c>
      <c r="I47">
        <v>100</v>
      </c>
    </row>
    <row r="48" ht="12.75">
      <c r="A48" t="s">
        <v>260</v>
      </c>
    </row>
    <row r="49" ht="12.75">
      <c r="A49" t="s">
        <v>10</v>
      </c>
    </row>
    <row r="52" spans="1:5" ht="75" customHeight="1">
      <c r="A52" s="111" t="s">
        <v>12</v>
      </c>
      <c r="B52" s="111"/>
      <c r="C52" s="111"/>
      <c r="D52" s="111"/>
      <c r="E52" s="27"/>
    </row>
    <row r="54" spans="1:3" ht="12.75">
      <c r="A54" t="s">
        <v>234</v>
      </c>
      <c r="B54" s="31" t="s">
        <v>287</v>
      </c>
      <c r="C54" t="s">
        <v>213</v>
      </c>
    </row>
    <row r="55" spans="2:8" ht="12.75">
      <c r="B55" s="80" t="s">
        <v>271</v>
      </c>
      <c r="C55" s="2" t="s">
        <v>215</v>
      </c>
      <c r="D55" s="2"/>
      <c r="H55" s="2"/>
    </row>
    <row r="56" spans="1:8" ht="12.75">
      <c r="A56" t="s">
        <v>214</v>
      </c>
      <c r="D56" s="2"/>
      <c r="H56" s="2"/>
    </row>
    <row r="57" spans="2:8" ht="12.75">
      <c r="B57" s="79"/>
      <c r="D57" s="2"/>
      <c r="H57" s="2"/>
    </row>
    <row r="59" spans="1:2" ht="12.75">
      <c r="A59" t="s">
        <v>217</v>
      </c>
      <c r="B59" s="30" t="s">
        <v>286</v>
      </c>
    </row>
    <row r="61" ht="12.75">
      <c r="A61" s="8" t="s">
        <v>219</v>
      </c>
    </row>
    <row r="62" ht="12.75" customHeight="1"/>
    <row r="63" spans="1:2" ht="12.75">
      <c r="A63" s="28" t="s">
        <v>222</v>
      </c>
      <c r="B63" s="29" t="s">
        <v>218</v>
      </c>
    </row>
    <row r="64" spans="1:2" ht="12.75">
      <c r="A64" s="28" t="s">
        <v>223</v>
      </c>
      <c r="B64" s="29"/>
    </row>
    <row r="65" spans="1:2" ht="12.75">
      <c r="A65" s="28" t="s">
        <v>224</v>
      </c>
      <c r="B65" s="29"/>
    </row>
    <row r="66" spans="1:2" ht="12.75">
      <c r="A66" s="28" t="s">
        <v>225</v>
      </c>
      <c r="B66" s="29"/>
    </row>
    <row r="67" spans="1:10" ht="12.75">
      <c r="A67" s="28" t="s">
        <v>226</v>
      </c>
      <c r="B67" s="29"/>
      <c r="I67" s="27"/>
      <c r="J67" s="27"/>
    </row>
    <row r="68" spans="1:2" ht="12.75">
      <c r="A68" s="28" t="s">
        <v>227</v>
      </c>
      <c r="B68" s="29"/>
    </row>
    <row r="69" spans="1:2" ht="12.75">
      <c r="A69" s="28" t="s">
        <v>220</v>
      </c>
      <c r="B69" s="29" t="s">
        <v>218</v>
      </c>
    </row>
    <row r="70" spans="1:2" ht="12.75">
      <c r="A70" s="28" t="s">
        <v>221</v>
      </c>
      <c r="B70" s="29" t="s">
        <v>218</v>
      </c>
    </row>
    <row r="73" ht="12.75">
      <c r="A73" s="4" t="s">
        <v>278</v>
      </c>
    </row>
    <row r="75" ht="12.75">
      <c r="A75" t="s">
        <v>279</v>
      </c>
    </row>
    <row r="78" spans="1:2" ht="12.75">
      <c r="A78" t="s">
        <v>197</v>
      </c>
      <c r="B78" s="19">
        <v>24</v>
      </c>
    </row>
    <row r="82" ht="12.75">
      <c r="A82" t="s">
        <v>264</v>
      </c>
    </row>
  </sheetData>
  <mergeCells count="4">
    <mergeCell ref="A12:D12"/>
    <mergeCell ref="A32:D32"/>
    <mergeCell ref="A52:D52"/>
    <mergeCell ref="B7:D7"/>
  </mergeCells>
  <dataValidations count="3">
    <dataValidation type="whole" operator="greaterThanOrEqual" allowBlank="1" showInputMessage="1" showErrorMessage="1" errorTitle="Druckverzögerung" error="Bitte geben Sie eine gültige, ganze Zahl an.&#10;Die Zahl legt die Druckverzögerung in Sekunden beim Seriendruck fest. &#10;Sie muß mindestens 1 betragen." sqref="B41">
      <formula1>1</formula1>
    </dataValidation>
    <dataValidation type="list" allowBlank="1" showInputMessage="1" showErrorMessage="1" errorTitle="Druckkopien-Anzahl" error="Mögliche Einträge 1,2,3,4,5,6,7,8,9,10,20,50 und 100" sqref="B37">
      <formula1>$I$34:$I$46</formula1>
    </dataValidation>
    <dataValidation type="list" allowBlank="1" showInputMessage="1" showErrorMessage="1" error="Nur ja oder nein als Eintrag möglich" sqref="B34:B36 B43">
      <formula1>$J$34:$J$35</formula1>
    </dataValidation>
  </dataValidations>
  <printOptions/>
  <pageMargins left="0.75" right="0.75" top="1" bottom="1" header="0.4921259845" footer="0.4921259845"/>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sheetPr codeName="Tabelle51111"/>
  <dimension ref="A1:R135"/>
  <sheetViews>
    <sheetView workbookViewId="0" topLeftCell="A1">
      <selection activeCell="A3" sqref="A3"/>
    </sheetView>
  </sheetViews>
  <sheetFormatPr defaultColWidth="11.421875" defaultRowHeight="12.75" customHeight="1"/>
  <cols>
    <col min="1" max="1" width="40.28125" style="9" bestFit="1" customWidth="1"/>
    <col min="2" max="2" width="13.00390625" style="9" customWidth="1"/>
    <col min="3" max="3" width="23.7109375" style="9" customWidth="1"/>
    <col min="4" max="4" width="24.28125" style="9" customWidth="1"/>
    <col min="5" max="15" width="8.28125" style="10" customWidth="1"/>
    <col min="16" max="16" width="16.421875" style="0" customWidth="1"/>
    <col min="22" max="22" width="49.8515625" style="0" customWidth="1"/>
    <col min="23" max="23" width="8.140625" style="0" customWidth="1"/>
    <col min="24" max="24" width="3.7109375" style="0" customWidth="1"/>
    <col min="25" max="25" width="9.140625" style="0" customWidth="1"/>
    <col min="26" max="26" width="10.7109375" style="0" customWidth="1"/>
    <col min="27" max="27" width="3.00390625" style="0" customWidth="1"/>
    <col min="28" max="28" width="55.7109375" style="0" customWidth="1"/>
    <col min="29" max="29" width="12.00390625" style="0" customWidth="1"/>
    <col min="30" max="30" width="10.7109375" style="0" customWidth="1"/>
    <col min="31" max="31" width="3.00390625" style="0" customWidth="1"/>
    <col min="32" max="32" width="20.28125" style="0" customWidth="1"/>
    <col min="33" max="33" width="10.7109375" style="0" customWidth="1"/>
    <col min="34" max="34" width="3.00390625" style="0" customWidth="1"/>
    <col min="36" max="36" width="36.421875" style="0" customWidth="1"/>
    <col min="40" max="40" width="46.00390625" style="0" customWidth="1"/>
    <col min="52" max="52" width="40.8515625" style="0" customWidth="1"/>
  </cols>
  <sheetData>
    <row r="1" spans="1:15" ht="12.75" customHeight="1">
      <c r="A1" s="8" t="s">
        <v>268</v>
      </c>
      <c r="C1" s="33"/>
      <c r="E1" s="109" t="str">
        <f>IF(Grunddaten!B15="","",Grunddaten!B15)</f>
        <v>Musterfirma</v>
      </c>
      <c r="F1" s="109"/>
      <c r="G1" s="109"/>
      <c r="H1" s="109"/>
      <c r="I1" s="109"/>
      <c r="J1" s="109"/>
      <c r="K1" s="109"/>
      <c r="L1" s="108" t="str">
        <f>IF(Grunddaten!B18="","",Grunddaten!B18)</f>
        <v>Musterfirma GmbH &amp; Co. KG</v>
      </c>
      <c r="M1" s="108"/>
      <c r="N1" s="108"/>
      <c r="O1" s="108"/>
    </row>
    <row r="2" spans="1:15" ht="12.75" customHeight="1">
      <c r="A2" s="8" t="s">
        <v>266</v>
      </c>
      <c r="E2" s="109"/>
      <c r="F2" s="109"/>
      <c r="G2" s="109"/>
      <c r="H2" s="109"/>
      <c r="I2" s="109"/>
      <c r="J2" s="109"/>
      <c r="K2" s="109"/>
      <c r="L2" s="108" t="str">
        <f>IF(Grunddaten!B19="","",Grunddaten!B19)</f>
        <v>Leistungen aller Art</v>
      </c>
      <c r="M2" s="108"/>
      <c r="N2" s="108"/>
      <c r="O2" s="108"/>
    </row>
    <row r="3" spans="5:15" ht="12.75" customHeight="1">
      <c r="E3" s="109"/>
      <c r="F3" s="109"/>
      <c r="G3" s="109"/>
      <c r="H3" s="109"/>
      <c r="I3" s="109"/>
      <c r="J3" s="109"/>
      <c r="K3" s="109"/>
      <c r="L3" s="108" t="str">
        <f>IF(Grunddaten!B20="","",Grunddaten!B20)</f>
        <v>Musterstraße 1</v>
      </c>
      <c r="M3" s="108"/>
      <c r="N3" s="108"/>
      <c r="O3" s="108"/>
    </row>
    <row r="4" spans="1:15" ht="12.75" customHeight="1">
      <c r="A4" s="34" t="s">
        <v>169</v>
      </c>
      <c r="E4" s="109"/>
      <c r="F4" s="109"/>
      <c r="G4" s="109"/>
      <c r="H4" s="109"/>
      <c r="I4" s="109"/>
      <c r="J4" s="109"/>
      <c r="K4" s="109"/>
      <c r="L4" s="108" t="str">
        <f>IF(Grunddaten!B21="","",Grunddaten!B21)</f>
        <v>11111 Musterort</v>
      </c>
      <c r="M4" s="108"/>
      <c r="N4" s="108"/>
      <c r="O4" s="108"/>
    </row>
    <row r="5" spans="1:15" ht="12.75" customHeight="1">
      <c r="A5" s="35"/>
      <c r="B5" s="9" t="s">
        <v>255</v>
      </c>
      <c r="E5" s="109"/>
      <c r="F5" s="109"/>
      <c r="G5" s="109"/>
      <c r="H5" s="109"/>
      <c r="I5" s="109"/>
      <c r="J5" s="109"/>
      <c r="K5" s="109"/>
      <c r="L5" s="108" t="str">
        <f>IF(Grunddaten!B22="","",Grunddaten!A22&amp;" "&amp;Grunddaten!B22)</f>
        <v>Tel.: 0123 - 45 67 89 - 0</v>
      </c>
      <c r="M5" s="108"/>
      <c r="N5" s="108"/>
      <c r="O5" s="108"/>
    </row>
    <row r="6" spans="1:15" ht="12.75" customHeight="1">
      <c r="A6" s="36"/>
      <c r="B6" s="9" t="s">
        <v>256</v>
      </c>
      <c r="E6" s="110" t="str">
        <f>IF(Grunddaten!B16="","",Grunddaten!B16)</f>
        <v>Wir tun alles für Sie !</v>
      </c>
      <c r="F6" s="110"/>
      <c r="G6" s="110"/>
      <c r="H6" s="110"/>
      <c r="I6" s="110"/>
      <c r="J6" s="110"/>
      <c r="K6" s="110"/>
      <c r="L6" s="108" t="str">
        <f>IF(Grunddaten!B23="","",Grunddaten!A23&amp;" "&amp;Grunddaten!B23)</f>
        <v>Fax: 0123 - 45 67 89 - 123</v>
      </c>
      <c r="M6" s="108"/>
      <c r="N6" s="108"/>
      <c r="O6" s="108"/>
    </row>
    <row r="7" spans="1:15" ht="12.75" customHeight="1">
      <c r="A7" s="37"/>
      <c r="B7" s="9" t="s">
        <v>170</v>
      </c>
      <c r="E7" s="110"/>
      <c r="F7" s="110"/>
      <c r="G7" s="110"/>
      <c r="H7" s="110"/>
      <c r="I7" s="110"/>
      <c r="J7" s="110"/>
      <c r="K7" s="110"/>
      <c r="L7" s="108" t="str">
        <f>IF(Grunddaten!B24="","",Grunddaten!A24&amp;" "&amp;Grunddaten!B24)</f>
        <v>Handy: 0177 - 45 67 89</v>
      </c>
      <c r="M7" s="108"/>
      <c r="N7" s="108"/>
      <c r="O7" s="108"/>
    </row>
    <row r="8" spans="1:15" ht="12.75" customHeight="1">
      <c r="A8" s="38"/>
      <c r="B8" s="9" t="s">
        <v>254</v>
      </c>
      <c r="E8" s="23"/>
      <c r="F8" s="23"/>
      <c r="G8" s="23"/>
      <c r="H8" s="23"/>
      <c r="I8" s="23"/>
      <c r="J8" s="23"/>
      <c r="K8" s="23"/>
      <c r="L8" s="108" t="str">
        <f>IF(Grunddaten!B25="","",Grunddaten!A25&amp;" "&amp;Grunddaten!B25)</f>
        <v>E-Mail: info@musterfirma.com</v>
      </c>
      <c r="M8" s="108"/>
      <c r="N8" s="108"/>
      <c r="O8" s="108"/>
    </row>
    <row r="9" spans="1:15" ht="12.75" customHeight="1">
      <c r="A9" s="39"/>
      <c r="B9" s="9" t="s">
        <v>208</v>
      </c>
      <c r="E9" s="23"/>
      <c r="F9" s="23"/>
      <c r="G9" s="23"/>
      <c r="H9" s="23"/>
      <c r="I9" s="23"/>
      <c r="J9" s="23"/>
      <c r="K9" s="23"/>
      <c r="L9" s="108" t="str">
        <f>IF(Grunddaten!B26="","",Grunddaten!A26&amp;" "&amp;Grunddaten!B26)</f>
        <v>Internet: www.musterfirma.com</v>
      </c>
      <c r="M9" s="108"/>
      <c r="N9" s="108"/>
      <c r="O9" s="108"/>
    </row>
    <row r="10" spans="5:15" ht="12.75" customHeight="1">
      <c r="E10" s="23"/>
      <c r="F10" s="23"/>
      <c r="G10" s="23"/>
      <c r="H10" s="23"/>
      <c r="I10" s="23"/>
      <c r="J10" s="24"/>
      <c r="K10" s="23"/>
      <c r="L10" s="108" t="str">
        <f>IF(Grunddaten!B27="","",Grunddaten!A27&amp;" "&amp;Grunddaten!B27)</f>
        <v>Unser Zeichen: abc/mu</v>
      </c>
      <c r="M10" s="108"/>
      <c r="N10" s="108"/>
      <c r="O10" s="108"/>
    </row>
    <row r="11" spans="1:10" ht="12.75" customHeight="1">
      <c r="A11" s="9" t="s">
        <v>171</v>
      </c>
      <c r="E11" s="12" t="str">
        <f>IF(E1="","",E1)&amp;IF(L3="","",", "&amp;L3)&amp;IF(L4="","",", "&amp;L4)</f>
        <v>Musterfirma, Musterstraße 1, 11111 Musterort</v>
      </c>
      <c r="J11" s="11"/>
    </row>
    <row r="12" spans="1:10" ht="12.75" customHeight="1">
      <c r="A12" s="9" t="s">
        <v>178</v>
      </c>
      <c r="E12" s="13" t="str">
        <f>IF(VLOOKUP($C$105,Adressen!A:G,2,FALSE)="","",VLOOKUP($C$105,Adressen!A:G,2,FALSE))</f>
        <v>Name/Firma 1</v>
      </c>
      <c r="J12" s="11"/>
    </row>
    <row r="13" spans="5:10" ht="12.75" customHeight="1">
      <c r="E13" s="13" t="str">
        <f>IF(VLOOKUP($C$105,Adressen!A:I,3,FALSE)&lt;&gt;"",VLOOKUP($C$105,Adressen!A:I,3,FALSE),IF(VLOOKUP($C$105,Adressen!A:I,4,FALSE)&lt;&gt;"",VLOOKUP($C$105,Adressen!A:I,4,FALSE),IF(VLOOKUP($C$105,Adressen!A:I,5,FALSE)="",IF(VLOOKUP($C$105,Adressen!A:I,6,FALSE)="","",VLOOKUP($C$105,Adressen!A:I,6,FALSE)),VLOOKUP($C$105,Adressen!A:I,5,FALSE))))</f>
        <v>Firmenzusatz/Abteilung 1</v>
      </c>
      <c r="J13" s="11"/>
    </row>
    <row r="14" spans="5:10" ht="12.75" customHeight="1">
      <c r="E14" s="13" t="str">
        <f>IF(AND(VLOOKUP($C$105,Adressen!A:I,4,FALSE)&lt;&gt;E13,VLOOKUP($C$105,Adressen!A:I,4,FALSE)&lt;&gt;""),VLOOKUP($C$105,Adressen!A:I,4,FALSE),IF(AND(VLOOKUP($C$105,Adressen!A:I,5,FALSE)&lt;&gt;E13,VLOOKUP($C$105,Adressen!A:I,5,FALSE)&lt;&gt;""),VLOOKUP($C$105,Adressen!A:I,5,FALSE),IF(VLOOKUP($C$105,Adressen!A:I,6,FALSE)&lt;&gt;E13,VLOOKUP($C$105,Adressen!A:I,6,FALSE),IF(VLOOKUP($C$105,Adressen!A:I,7,FALSE)&lt;&gt;"",VLOOKUP($C$105,Adressen!A:I,7,FALSE),""))))</f>
        <v>zu Händen 1</v>
      </c>
      <c r="J14" s="11"/>
    </row>
    <row r="15" spans="1:10" ht="12.75" customHeight="1">
      <c r="A15" s="8" t="s">
        <v>168</v>
      </c>
      <c r="B15" s="40"/>
      <c r="C15" s="41">
        <v>1</v>
      </c>
      <c r="E15" s="13" t="str">
        <f>IF(E14="","",IF(AND(VLOOKUP($C$105,Adressen!A:I,4,FALSE)=E14,VLOOKUP($C$105,Adressen!A:I,5,FALSE)&lt;&gt;""),VLOOKUP($C$105,Adressen!A:I,5,FALSE),IF(AND(VLOOKUP($C$105,Adressen!A:I,4,FALSE)=E14,VLOOKUP($C$105,Adressen!A:I,6,FALSE)&lt;&gt;""),VLOOKUP($C$105,Adressen!A:I,6,FALSE),IF(AND(VLOOKUP($C$105,Adressen!A:I,5,FALSE)=E14,VLOOKUP($C$105,Adressen!A:I,6,FALSE)&lt;&gt;""),VLOOKUP($C$105,Adressen!A:I,6,FALSE),IF(AND(VLOOKUP($C$105,Adressen!A:I,6,FALSE)=E14,VLOOKUP($C$105,Adressen!A:I,7,FALSE)&lt;&gt;""),VLOOKUP($C$105,Adressen!A:I,7,FALSE),"")))))</f>
        <v>Strasse 1</v>
      </c>
      <c r="J15" s="11"/>
    </row>
    <row r="16" spans="5:10" ht="12.75" customHeight="1">
      <c r="E16" s="13" t="str">
        <f>IF(E15="","",IF(AND(VLOOKUP($C$105,Adressen!A:I,4,FALSE)=E15,VLOOKUP($C$105,Adressen!A:I,5,FALSE)&lt;&gt;""),VLOOKUP($C$105,Adressen!A:I,5,FALSE),IF(AND(VLOOKUP($C$105,Adressen!A:I,4,FALSE)=E15,VLOOKUP($C$105,Adressen!A:I,6,FALSE)&lt;&gt;""),VLOOKUP($C$105,Adressen!A:I,6,FALSE),IF(AND(VLOOKUP($C$105,Adressen!A:I,5,FALSE)=E15,VLOOKUP($C$105,Adressen!A:I,6,FALSE)&lt;&gt;""),VLOOKUP($C$105,Adressen!A:I,6,FALSE),IF(AND(VLOOKUP($C$105,Adressen!A:I,6,FALSE)=E15,VLOOKUP($C$105,Adressen!A:I,7,FALSE)&lt;&gt;""),VLOOKUP($C$105,Adressen!A:I,7,FALSE),"")))))</f>
        <v>011111 Ort 1</v>
      </c>
      <c r="J16" s="11"/>
    </row>
    <row r="17" spans="1:5" ht="12.75" customHeight="1">
      <c r="A17" s="8" t="s">
        <v>166</v>
      </c>
      <c r="C17" s="42"/>
      <c r="E17" s="13" t="str">
        <f>IF(E16="","",IF(AND(VLOOKUP($C$105,Adressen!A:I,4,FALSE)=E16,VLOOKUP($C$105,Adressen!A:I,5,FALSE)&lt;&gt;""),VLOOKUP($C$105,Adressen!A:I,5,FALSE),IF(AND(VLOOKUP($C$105,Adressen!A:I,4,FALSE)=E16,VLOOKUP($C$105,Adressen!A:I,6,FALSE)&lt;&gt;""),VLOOKUP($C$105,Adressen!A:I,6,FALSE),IF(AND(VLOOKUP($C$105,Adressen!A:I,5,FALSE)=E16,VLOOKUP($C$105,Adressen!A:I,6,FALSE)&lt;&gt;""),VLOOKUP($C$105,Adressen!A:I,6,FALSE),IF(AND(VLOOKUP($C$105,Adressen!A:I,6,FALSE)=E16,VLOOKUP($C$105,Adressen!A:I,7,FALSE)&lt;&gt;""),VLOOKUP($C$105,Adressen!A:I,7,FALSE),"")))))</f>
        <v>Land 1</v>
      </c>
    </row>
    <row r="18" spans="5:10" ht="12.75" customHeight="1">
      <c r="E18" s="13"/>
      <c r="J18" s="11"/>
    </row>
    <row r="19" spans="1:13" ht="12.75" customHeight="1">
      <c r="A19" s="8" t="s">
        <v>209</v>
      </c>
      <c r="C19" s="43"/>
      <c r="E19" s="13"/>
      <c r="J19" s="11"/>
      <c r="M19" s="10" t="str">
        <f ca="1">"Datum: "&amp;IF(C17="",TEXT(TODAY(),"TT.MM.JJ"),C17)</f>
        <v>Datum: 09.02.06</v>
      </c>
    </row>
    <row r="20" spans="10:18" ht="12.75" customHeight="1">
      <c r="J20" s="11"/>
      <c r="R20" s="1"/>
    </row>
    <row r="21" spans="1:5" ht="12.75" customHeight="1">
      <c r="A21" s="8" t="s">
        <v>202</v>
      </c>
      <c r="B21" s="44" t="s">
        <v>46</v>
      </c>
      <c r="C21" s="45" t="s">
        <v>47</v>
      </c>
      <c r="E21" s="14" t="str">
        <f>IF(C19&gt;"",C19,IF(C105="","",IF(VLOOKUP(C105,Adressen!$A:$XFD,10,FALSE)="","",VLOOKUP(C105,Adressen!$A:$XFD,10,FALSE))))</f>
        <v>Ihr Auftrag Nr. 1</v>
      </c>
    </row>
    <row r="22" spans="1:5" ht="12.75" customHeight="1">
      <c r="A22" s="26" t="s">
        <v>207</v>
      </c>
      <c r="B22" s="46" t="s">
        <v>48</v>
      </c>
      <c r="C22" s="102" t="str">
        <f ca="1">TEXT(TODAY()-1,"TT.MM.JJ")</f>
        <v>08.02.06</v>
      </c>
      <c r="E22" s="15" t="str">
        <f>IF(B21="","",B21)&amp;IF(C21="",""," "&amp;C21)&amp;IF(B22="",""," "&amp;B22)&amp;IF(C22="",""," "&amp;C22)&amp;IF(B23="",""," "&amp;B23)&amp;IF(C23="",""," "&amp;C23)&amp;IF(B24="",""," "&amp;B24)&amp;IF(C24="",""," "&amp;C24)</f>
        <v>Ihre Kürzungsanzeige vom 08.02.06 über € 100,00</v>
      </c>
    </row>
    <row r="23" spans="1:12" ht="12.75" customHeight="1">
      <c r="A23" s="26" t="s">
        <v>207</v>
      </c>
      <c r="B23" s="46" t="s">
        <v>50</v>
      </c>
      <c r="C23" s="48" t="s">
        <v>51</v>
      </c>
      <c r="E23" s="16" t="str">
        <f>IF(B25="","",B25)&amp;IF(C25="",""," "&amp;C25)&amp;IF(B26="",""," "&amp;B26)&amp;IF(C26="",""," "&amp;C26)&amp;IF(B27="",""," "&amp;B27)&amp;IF(C27="",""," "&amp;C27)&amp;IF(B28="",""," "&amp;B28)&amp;IF(C28="",""," "&amp;C28)</f>
        <v>Unsere Rechnung Nr. 4040400 vom 30.01.06 über € 200,00</v>
      </c>
      <c r="F23" s="17"/>
      <c r="G23" s="17"/>
      <c r="H23" s="17"/>
      <c r="I23" s="17"/>
      <c r="J23" s="11"/>
      <c r="K23" s="17"/>
      <c r="L23" s="17"/>
    </row>
    <row r="24" spans="1:12" ht="12.75" customHeight="1">
      <c r="A24" s="26" t="s">
        <v>207</v>
      </c>
      <c r="B24" s="49"/>
      <c r="C24" s="50"/>
      <c r="E24" s="17"/>
      <c r="F24" s="17"/>
      <c r="G24" s="17"/>
      <c r="H24" s="17"/>
      <c r="I24" s="17"/>
      <c r="J24" s="11"/>
      <c r="K24" s="17"/>
      <c r="L24" s="17"/>
    </row>
    <row r="25" spans="1:3" ht="12.75" customHeight="1">
      <c r="A25" s="8" t="s">
        <v>203</v>
      </c>
      <c r="B25" s="46" t="s">
        <v>52</v>
      </c>
      <c r="C25" s="51" t="s">
        <v>53</v>
      </c>
    </row>
    <row r="26" spans="1:14" ht="12.75" customHeight="1">
      <c r="A26" s="26" t="s">
        <v>207</v>
      </c>
      <c r="B26" s="46" t="s">
        <v>54</v>
      </c>
      <c r="C26" s="47" t="s">
        <v>55</v>
      </c>
      <c r="E26" s="107" t="str">
        <f>IF(VLOOKUP(C105,Adressen!$A:$XFD,9,FALSE)="","",VLOOKUP(C105,Adressen!$A:$XFD,9,FALSE))</f>
        <v>Sehr geehrte Damen und Herren,</v>
      </c>
      <c r="F26" s="107"/>
      <c r="G26" s="107"/>
      <c r="H26" s="107"/>
      <c r="I26" s="107"/>
      <c r="J26" s="107"/>
      <c r="K26" s="107"/>
      <c r="L26" s="107"/>
      <c r="M26" s="107"/>
      <c r="N26" s="107"/>
    </row>
    <row r="27" spans="1:3" ht="12.75" customHeight="1">
      <c r="A27" s="26" t="s">
        <v>207</v>
      </c>
      <c r="B27" s="46" t="s">
        <v>48</v>
      </c>
      <c r="C27" s="103" t="str">
        <f ca="1">TEXT(TODAY()-10,"TT.MM.JJ")</f>
        <v>30.01.06</v>
      </c>
    </row>
    <row r="28" spans="1:3" ht="12.75" customHeight="1">
      <c r="A28" s="26" t="s">
        <v>207</v>
      </c>
      <c r="B28" s="49" t="s">
        <v>50</v>
      </c>
      <c r="C28" s="50" t="s">
        <v>57</v>
      </c>
    </row>
    <row r="30" ht="12.75" customHeight="1">
      <c r="A30" s="8" t="s">
        <v>177</v>
      </c>
    </row>
    <row r="31" spans="1:2" ht="12.75" customHeight="1">
      <c r="A31" s="8" t="s">
        <v>179</v>
      </c>
      <c r="B31" s="8"/>
    </row>
    <row r="32" spans="1:3" ht="12.75" customHeight="1">
      <c r="A32" s="8" t="s">
        <v>180</v>
      </c>
      <c r="C32" s="52"/>
    </row>
    <row r="33" spans="1:3" ht="12.75" customHeight="1">
      <c r="A33" s="21" t="str">
        <f>Adressen!A1</f>
        <v>Index</v>
      </c>
      <c r="B33" s="53" t="str">
        <f>TEXT(VLOOKUP($C$105,Adressen!$A:$XFD,1,FALSE),"0;-0;;@")</f>
        <v>1</v>
      </c>
      <c r="C33" s="54"/>
    </row>
    <row r="34" spans="1:3" ht="12.75" customHeight="1">
      <c r="A34" s="22" t="str">
        <f>Adressen!B1</f>
        <v>Name/Firma</v>
      </c>
      <c r="B34" s="55" t="str">
        <f>TEXT(VLOOKUP($C$105,Adressen!$A:$XFD,2,FALSE),"0;-0;;@")</f>
        <v>Name/Firma 1</v>
      </c>
      <c r="C34" s="56"/>
    </row>
    <row r="35" spans="1:3" ht="12.75" customHeight="1">
      <c r="A35" s="22" t="str">
        <f>Adressen!C1</f>
        <v>Namens- oder Firmenzusatz</v>
      </c>
      <c r="B35" s="55" t="str">
        <f>TEXT(VLOOKUP($C$105,Adressen!$A:$XFD,3,FALSE),"0;-0;;@")</f>
        <v>Firmenzusatz/Abteilung 1</v>
      </c>
      <c r="C35" s="56"/>
    </row>
    <row r="36" spans="1:3" ht="12.75" customHeight="1">
      <c r="A36" s="22" t="str">
        <f>Adressen!D1</f>
        <v>zu Händen ...</v>
      </c>
      <c r="B36" s="55" t="str">
        <f>TEXT(VLOOKUP($C$105,Adressen!$A:$XFD,4,FALSE),"0;-0;;@")</f>
        <v>zu Händen 1</v>
      </c>
      <c r="C36" s="56"/>
    </row>
    <row r="37" spans="1:3" ht="12.75" customHeight="1">
      <c r="A37" s="22" t="str">
        <f>Adressen!E1</f>
        <v>Straße</v>
      </c>
      <c r="B37" s="55" t="str">
        <f>TEXT(VLOOKUP($C$105,Adressen!$A:$XFD,5,FALSE),"0;-0;;@")</f>
        <v>Strasse 1</v>
      </c>
      <c r="C37" s="56"/>
    </row>
    <row r="38" spans="1:3" ht="12.75" customHeight="1">
      <c r="A38" s="22" t="str">
        <f>Adressen!F1</f>
        <v>Ort</v>
      </c>
      <c r="B38" s="55" t="str">
        <f>TEXT(VLOOKUP($C$105,Adressen!$A:$XFD,6,FALSE),"0;-0;;@")</f>
        <v>011111 Ort 1</v>
      </c>
      <c r="C38" s="56"/>
    </row>
    <row r="39" spans="1:3" ht="12.75" customHeight="1">
      <c r="A39" s="22" t="str">
        <f>Adressen!G1</f>
        <v>Land</v>
      </c>
      <c r="B39" s="55" t="str">
        <f>TEXT(VLOOKUP($C$105,Adressen!$A:$XFD,7,FALSE),"0;-0;;@")</f>
        <v>Land 1</v>
      </c>
      <c r="C39" s="56"/>
    </row>
    <row r="40" spans="1:3" ht="12.75" customHeight="1">
      <c r="A40" s="22" t="str">
        <f>Adressen!H1</f>
        <v>Serienbrief-auswahl
("x" eintragen)</v>
      </c>
      <c r="B40" s="55">
        <f>TEXT(VLOOKUP($C$105,Adressen!$A:$XFD,8,FALSE),"0;-0;;@")</f>
      </c>
      <c r="C40" s="56"/>
    </row>
    <row r="41" spans="1:3" ht="12.75" customHeight="1">
      <c r="A41" s="22" t="str">
        <f>Adressen!I1</f>
        <v>Ansprache</v>
      </c>
      <c r="B41" s="55" t="str">
        <f>TEXT(VLOOKUP($C$105,Adressen!$A:$XFD,9,FALSE),"0;-0;;@")</f>
        <v>Sehr geehrte Damen und Herren,</v>
      </c>
      <c r="C41" s="56"/>
    </row>
    <row r="42" spans="1:3" ht="12.75" customHeight="1">
      <c r="A42" s="55" t="str">
        <f>Adressen!J1</f>
        <v>Betreff
</v>
      </c>
      <c r="B42" s="55" t="str">
        <f>TEXT(VLOOKUP($C$105,Adressen!$A:$XFD,10,FALSE),"0;-0;;@")</f>
        <v>Ihr Auftrag Nr. 1</v>
      </c>
      <c r="C42" s="56"/>
    </row>
    <row r="43" spans="1:3" ht="12.75" customHeight="1">
      <c r="A43" s="55" t="str">
        <f>Adressen!K1</f>
        <v>Telefon</v>
      </c>
      <c r="B43" s="55" t="str">
        <f>TEXT(VLOOKUP($C$105,Adressen!$A:$XFD,11,FALSE),"0;-0;;@")</f>
        <v>0123-456789</v>
      </c>
      <c r="C43" s="56"/>
    </row>
    <row r="44" spans="1:3" ht="12.75" customHeight="1">
      <c r="A44" s="55" t="str">
        <f>Adressen!L1</f>
        <v>Handy</v>
      </c>
      <c r="B44" s="55" t="str">
        <f>TEXT(VLOOKUP($C$105,Adressen!$A:$XFD,12,FALSE),"0;-0;;@")</f>
        <v>0177-1234567</v>
      </c>
      <c r="C44" s="56"/>
    </row>
    <row r="45" spans="1:3" ht="12.75" customHeight="1">
      <c r="A45" s="55" t="str">
        <f>Adressen!M1</f>
        <v>Fax</v>
      </c>
      <c r="B45" s="55" t="str">
        <f>TEXT(VLOOKUP($C$105,Adressen!$A:$XFD,13,FALSE),"0;-0;;@")</f>
        <v>0123-45679</v>
      </c>
      <c r="C45" s="56"/>
    </row>
    <row r="46" spans="1:3" ht="12.75" customHeight="1">
      <c r="A46" s="55" t="str">
        <f>Adressen!N1</f>
        <v>E-Mail</v>
      </c>
      <c r="B46" s="55" t="str">
        <f>TEXT(VLOOKUP($C$105,Adressen!$A:$XFD,14,FALSE),"0;-0;;@")</f>
        <v>email@provider.com</v>
      </c>
      <c r="C46" s="56"/>
    </row>
    <row r="47" spans="1:3" ht="12.75" customHeight="1">
      <c r="A47" s="55" t="str">
        <f>Adressen!O1</f>
        <v>Webseite</v>
      </c>
      <c r="B47" s="55" t="str">
        <f>TEXT(VLOOKUP($C$105,Adressen!$A:$XFD,15,FALSE),"0;-0;;@")</f>
        <v>www.musterfirma-handelsvertretung.com</v>
      </c>
      <c r="C47" s="56"/>
    </row>
    <row r="48" spans="1:3" ht="12.75" customHeight="1">
      <c r="A48" s="55" t="str">
        <f>Adressen!P1</f>
        <v>Geburtstag</v>
      </c>
      <c r="B48" s="55" t="str">
        <f>IF(VLOOKUP($C$105,Adressen!$A:$XFD,16,FALSE)="","",(TEXT(VLOOKUP($C$105,Adressen!$A:$XFD,16,FALSE),"TT.MM.JJ")))</f>
        <v>11.02.56</v>
      </c>
      <c r="C48" s="56"/>
    </row>
    <row r="49" spans="1:3" ht="12.75" customHeight="1">
      <c r="A49" s="55" t="str">
        <f>Adressen!Q1</f>
        <v>Steuernummer</v>
      </c>
      <c r="B49" s="55" t="str">
        <f>TEXT(VLOOKUP($C$105,Adressen!$A:$XFD,17,FALSE),"0;-0;;@")</f>
        <v>123/456/7891</v>
      </c>
      <c r="C49" s="56"/>
    </row>
    <row r="50" spans="1:3" ht="12.75" customHeight="1">
      <c r="A50" s="55" t="str">
        <f>Adressen!R1</f>
        <v>Sonstiges</v>
      </c>
      <c r="B50" s="55" t="str">
        <f>TEXT(VLOOKUP($C$105,Adressen!$A:$XFD,18,FALSE),"0;-0;;@")</f>
        <v>Ansprechpartner ....</v>
      </c>
      <c r="C50" s="56"/>
    </row>
    <row r="51" spans="1:3" ht="12.75" customHeight="1">
      <c r="A51" s="55" t="str">
        <f>Adressen!S1</f>
        <v>Wichtiger Kunde? 
Bei jeder Serienbrief-Werbeaktion berücksichtigen?</v>
      </c>
      <c r="B51" s="55" t="str">
        <f>TEXT(VLOOKUP($C$105,Adressen!$A:$XFD,19,FALSE),"0;-0;;@")</f>
        <v>ja</v>
      </c>
      <c r="C51" s="56"/>
    </row>
    <row r="52" spans="1:3" ht="12.75" customHeight="1">
      <c r="A52" s="55" t="str">
        <f>Adressen!T1</f>
        <v>Bemerkungen</v>
      </c>
      <c r="B52" s="55">
        <f>TEXT(VLOOKUP($C$105,Adressen!$A:$XFD,20,FALSE),"0;-0;;@")</f>
      </c>
      <c r="C52" s="56"/>
    </row>
    <row r="53" spans="1:3" ht="12.75" customHeight="1">
      <c r="A53" s="55">
        <f>Adressen!U1</f>
        <v>0</v>
      </c>
      <c r="B53" s="55">
        <f>TEXT(VLOOKUP($C$105,Adressen!$A:$XFD,21,FALSE),"0;-0;;@")</f>
      </c>
      <c r="C53" s="56"/>
    </row>
    <row r="54" spans="1:3" ht="12.75" customHeight="1">
      <c r="A54" s="55">
        <f>Adressen!V1</f>
        <v>0</v>
      </c>
      <c r="B54" s="55">
        <f>TEXT(VLOOKUP($C$105,Adressen!$A:$XFD,22,FALSE),"0;-0;;@")</f>
      </c>
      <c r="C54" s="56"/>
    </row>
    <row r="55" spans="1:3" ht="12.75" customHeight="1">
      <c r="A55" s="55">
        <f>Adressen!W1</f>
        <v>0</v>
      </c>
      <c r="B55" s="55">
        <f>TEXT(VLOOKUP($C$105,Adressen!$A:$XFD,23,FALSE),"0;-0;;@")</f>
      </c>
      <c r="C55" s="56"/>
    </row>
    <row r="56" spans="1:3" ht="12.75" customHeight="1">
      <c r="A56" s="55">
        <f>Adressen!X1</f>
        <v>0</v>
      </c>
      <c r="B56" s="55">
        <f>TEXT(VLOOKUP($C$105,Adressen!$A:$XFD,24,FALSE),"0;-0;;@")</f>
      </c>
      <c r="C56" s="56"/>
    </row>
    <row r="57" spans="1:3" ht="12.75" customHeight="1">
      <c r="A57" s="55">
        <f>Adressen!Y1</f>
        <v>0</v>
      </c>
      <c r="B57" s="55">
        <f>TEXT(VLOOKUP($C$105,Adressen!$A:$XFD,25,FALSE),"0;-0;;@")</f>
      </c>
      <c r="C57" s="56"/>
    </row>
    <row r="58" spans="1:3" ht="12.75" customHeight="1">
      <c r="A58" s="71">
        <f>Adressen!Z1</f>
        <v>0</v>
      </c>
      <c r="B58" s="71">
        <f>TEXT(VLOOKUP($C$105,Adressen!$A:$XFD,26,FALSE),"0;-0;;@")</f>
      </c>
      <c r="C58" s="72"/>
    </row>
    <row r="60" ht="12.75" customHeight="1">
      <c r="A60" s="8" t="s">
        <v>193</v>
      </c>
    </row>
    <row r="61" ht="12.75" customHeight="1">
      <c r="A61" s="9" t="s">
        <v>45</v>
      </c>
    </row>
    <row r="62" spans="1:2" ht="12.75" customHeight="1">
      <c r="A62" s="57">
        <f ca="1">DATEDIF(VALUE(B48),TODAY(),"y")</f>
        <v>49</v>
      </c>
      <c r="B62" s="9" t="s">
        <v>289</v>
      </c>
    </row>
    <row r="63" spans="1:2" ht="12.75" customHeight="1">
      <c r="A63" s="58" t="str">
        <f>IF(A62&lt;9,TEXT(A62+1,"0"),IF(A62&gt;98,TEXT(A62+1,"000"),TEXT(A62+1,"00")))</f>
        <v>50</v>
      </c>
      <c r="B63" s="9" t="s">
        <v>194</v>
      </c>
    </row>
    <row r="64" spans="1:2" ht="12.75" customHeight="1">
      <c r="A64" s="59" t="str">
        <f>IF(VALUE(A63)&lt;16,"Herzlichen Glückwunsch zu Deinem "&amp;A63&amp;". Geburtstag","Herzlichen Glückwunsch zu Ihrem "&amp;A63&amp;". Geburtstag")</f>
        <v>Herzlichen Glückwunsch zu Ihrem 50. Geburtstag</v>
      </c>
      <c r="B64" s="9" t="s">
        <v>195</v>
      </c>
    </row>
    <row r="65" spans="1:2" ht="12.75" customHeight="1">
      <c r="A65" s="60"/>
      <c r="B65" s="61"/>
    </row>
    <row r="67" ht="12.75" customHeight="1">
      <c r="A67" s="8" t="s">
        <v>257</v>
      </c>
    </row>
    <row r="69" spans="2:3" ht="12.75" customHeight="1">
      <c r="B69" s="62" t="str">
        <f>Grunddaten!A34&amp;" "&amp;Grunddaten!C34</f>
        <v>Journaleintrag speichern? (Eintrag "ja" oder "nein")</v>
      </c>
      <c r="C69" s="63" t="str">
        <f>Grunddaten!B34</f>
        <v>ja</v>
      </c>
    </row>
    <row r="70" spans="2:3" ht="12.75" customHeight="1">
      <c r="B70" s="62" t="str">
        <f>Grunddaten!A35&amp;" "&amp;Grunddaten!C35</f>
        <v>Dateikopie speichern ? (Eintrag "ja" oder "nein")</v>
      </c>
      <c r="C70" s="63" t="str">
        <f>Grunddaten!B35</f>
        <v>ja</v>
      </c>
    </row>
    <row r="71" spans="2:3" ht="12.75" customHeight="1">
      <c r="B71" s="62" t="str">
        <f>Grunddaten!A36&amp;" "&amp;Grunddaten!C36</f>
        <v>Drucken ? (Eintrag "ja" oder "nein")</v>
      </c>
      <c r="C71" s="63" t="str">
        <f>Grunddaten!B36</f>
        <v>ja</v>
      </c>
    </row>
    <row r="72" spans="2:3" ht="12.75" customHeight="1">
      <c r="B72" s="62" t="str">
        <f>Grunddaten!A37&amp;" (1,2,3,4,5,6,7,8,9,10,20,50,oder 100 möglich)"</f>
        <v>Anzahl Druckkopien? (1,2,3,4,5,6,7,8,9,10,20,50,oder 100 möglich)</v>
      </c>
      <c r="C72" s="63">
        <f>Grunddaten!B37</f>
        <v>2</v>
      </c>
    </row>
    <row r="74" ht="12.75" customHeight="1">
      <c r="A74" s="9" t="str">
        <f>Grunddaten!A39</f>
        <v>Druckverzögerung bei Seriendruck (zur Vermeidung von Druckerüberlastungen)</v>
      </c>
    </row>
    <row r="76" spans="2:3" ht="12.75" customHeight="1">
      <c r="B76" s="62" t="str">
        <f>Grunddaten!A41</f>
        <v>Druckverzögerung in Sekunden:</v>
      </c>
      <c r="C76" s="63">
        <f>Grunddaten!B41</f>
        <v>4</v>
      </c>
    </row>
    <row r="77" ht="12.75" customHeight="1">
      <c r="B77" s="62"/>
    </row>
    <row r="78" spans="2:3" ht="12.75" customHeight="1">
      <c r="B78" s="62" t="str">
        <f>Grunddaten!A43&amp;" "&amp;Grunddaten!C34</f>
        <v>Druckverzögerung abschalten? (Eintrag "ja" oder "nein")</v>
      </c>
      <c r="C78" s="63" t="str">
        <f>Grunddaten!B43</f>
        <v>ja</v>
      </c>
    </row>
    <row r="81" spans="1:3" ht="12.75" customHeight="1">
      <c r="A81" s="8" t="s">
        <v>233</v>
      </c>
      <c r="C81" s="64" t="str">
        <f>IF(Grunddaten!B54="","",Grunddaten!B54)</f>
        <v>c:\temp\</v>
      </c>
    </row>
    <row r="83" spans="1:3" ht="12.75" customHeight="1">
      <c r="A83" s="9" t="s">
        <v>217</v>
      </c>
      <c r="C83" s="64" t="str">
        <f>IF(Grunddaten!B59="","",Grunddaten!B59)</f>
        <v>Schreiben an</v>
      </c>
    </row>
    <row r="85" ht="12.75" customHeight="1">
      <c r="A85" s="8" t="s">
        <v>253</v>
      </c>
    </row>
    <row r="87" spans="2:3" ht="12.75" customHeight="1">
      <c r="B87" s="62" t="s">
        <v>222</v>
      </c>
      <c r="C87" s="63" t="str">
        <f>IF(Grunddaten!B63="","",Grunddaten!B63)</f>
        <v>x</v>
      </c>
    </row>
    <row r="88" spans="2:3" ht="12.75" customHeight="1">
      <c r="B88" s="62" t="s">
        <v>223</v>
      </c>
      <c r="C88" s="63">
        <f>IF(Grunddaten!B64="","",Grunddaten!B64)</f>
      </c>
    </row>
    <row r="89" spans="2:3" ht="12.75" customHeight="1">
      <c r="B89" s="62" t="s">
        <v>224</v>
      </c>
      <c r="C89" s="63">
        <f>IF(Grunddaten!B65="","",Grunddaten!B65)</f>
      </c>
    </row>
    <row r="90" spans="2:3" ht="12.75" customHeight="1">
      <c r="B90" s="62" t="s">
        <v>225</v>
      </c>
      <c r="C90" s="63">
        <f>IF(Grunddaten!B66="","",Grunddaten!B66)</f>
      </c>
    </row>
    <row r="91" spans="2:3" ht="12.75" customHeight="1">
      <c r="B91" s="62" t="s">
        <v>226</v>
      </c>
      <c r="C91" s="63">
        <f>IF(Grunddaten!B67="","",Grunddaten!B67)</f>
      </c>
    </row>
    <row r="92" spans="2:3" ht="12.75" customHeight="1">
      <c r="B92" s="62" t="s">
        <v>227</v>
      </c>
      <c r="C92" s="63">
        <f>IF(Grunddaten!B68="","",Grunddaten!B68)</f>
      </c>
    </row>
    <row r="93" spans="2:3" ht="12.75" customHeight="1">
      <c r="B93" s="62" t="s">
        <v>220</v>
      </c>
      <c r="C93" s="63" t="str">
        <f>IF(Grunddaten!B69="","",Grunddaten!B69)</f>
        <v>x</v>
      </c>
    </row>
    <row r="94" spans="2:3" ht="12.75" customHeight="1">
      <c r="B94" s="62" t="s">
        <v>221</v>
      </c>
      <c r="C94" s="63" t="str">
        <f>IF(Grunddaten!B70="","",Grunddaten!B70)</f>
        <v>x</v>
      </c>
    </row>
    <row r="96" spans="1:3" ht="12.75" customHeight="1">
      <c r="A96" s="8" t="s">
        <v>216</v>
      </c>
      <c r="C96" s="81" t="str">
        <f ca="1">C81&amp;SUBSTITUTE(SUBSTITUTE(SUBSTITUTE(IF(C83="","",TEXT(C83,"@"))&amp;IF(C87="","",IF(E12="","","-"&amp;E12))&amp;IF(C88="","",IF(E13="","","-"&amp;E13))&amp;IF(C89="","",IF(E14="","","-"&amp;E14))&amp;IF(C90="","",IF(E15="","","-"&amp;E15))&amp;IF(C91="","",IF(E16="","","-"&amp;E16))&amp;IF(C92="","",IF(E17="","","-"&amp;E17))&amp;IF(C93="","","-"&amp;TEXT(TODAY(),"TT-MM-JJ"))&amp;IF(C94="","","-"&amp;TEXT(NOW(),"hh")&amp;"h"&amp;TEXT(NOW(),"mm")&amp;"m"&amp;TEXT(NOW(),"ss")&amp;"s"),"/","-"),","," "),":","")&amp;".xls"</f>
        <v>c:\temp\Schreiben an-Name-Firma 1-09-02-06-21h39m58s.xls</v>
      </c>
    </row>
    <row r="97" spans="1:3" ht="12.75" customHeight="1">
      <c r="A97" s="8" t="s">
        <v>228</v>
      </c>
      <c r="B97" s="26"/>
      <c r="C97" s="26"/>
    </row>
    <row r="98" spans="1:3" ht="12.75" customHeight="1">
      <c r="A98" s="106" t="str">
        <f>C96</f>
        <v>c:\temp\Schreiben an-Name-Firma 1-09-02-06-21h39m58s.xls</v>
      </c>
      <c r="B98" s="106"/>
      <c r="C98" s="106"/>
    </row>
    <row r="99" spans="1:3" ht="12.75" customHeight="1">
      <c r="A99" s="65"/>
      <c r="B99" s="65"/>
      <c r="C99" s="65"/>
    </row>
    <row r="100" spans="1:3" ht="12.75" customHeight="1">
      <c r="A100" s="8" t="s">
        <v>167</v>
      </c>
      <c r="C100" s="81" t="str">
        <f ca="1">LOWER(C81&amp;"Schreiben"&amp;TEXT(TODAY(),"TTMMJJ")&amp;TEXT(NOW(),"hhmmss"))&amp;".xls"</f>
        <v>c:\temp\schreiben090206213958.xls</v>
      </c>
    </row>
    <row r="101" spans="1:3" ht="12.75" customHeight="1">
      <c r="A101"/>
      <c r="B101"/>
      <c r="C101"/>
    </row>
    <row r="103" spans="1:3" ht="12.75" customHeight="1">
      <c r="A103" s="8" t="s">
        <v>198</v>
      </c>
      <c r="C103" s="81">
        <f>Grunddaten!B78</f>
        <v>24</v>
      </c>
    </row>
    <row r="105" spans="1:3" ht="12.75" customHeight="1">
      <c r="A105" s="8" t="s">
        <v>199</v>
      </c>
      <c r="C105" s="81">
        <f>IF(Beispiel_Kürzungswiderspruch!C15&lt;&gt;"",Beispiel_Kürzungswiderspruch!C15,IF(Grunddaten!B78="","",Grunddaten!B78))</f>
        <v>1</v>
      </c>
    </row>
    <row r="107" ht="12.75" customHeight="1">
      <c r="A107" s="8" t="s">
        <v>267</v>
      </c>
    </row>
    <row r="108" spans="1:2" ht="12.75" customHeight="1">
      <c r="A108" s="66" t="s">
        <v>269</v>
      </c>
      <c r="B108" s="67"/>
    </row>
    <row r="109" spans="1:3" ht="12.75" customHeight="1">
      <c r="A109" s="68" t="str">
        <f>Journal!A1</f>
        <v>Datum</v>
      </c>
      <c r="B109" s="69">
        <f ca="1">TODAY()</f>
        <v>38757</v>
      </c>
      <c r="C109" s="9" t="s">
        <v>45</v>
      </c>
    </row>
    <row r="110" spans="1:3" ht="12.75" customHeight="1">
      <c r="A110" s="57" t="str">
        <f>Journal!B1</f>
        <v>Dateikopie, sofern vorhanden</v>
      </c>
      <c r="B110" s="9" t="str">
        <f>A98&amp;" oder "&amp;C100</f>
        <v>c:\temp\Schreiben an-Name-Firma 1-09-02-06-21h39m58s.xls oder c:\temp\schreiben090206213958.xls</v>
      </c>
      <c r="C110" s="9" t="s">
        <v>45</v>
      </c>
    </row>
    <row r="111" spans="1:3" ht="12.75" customHeight="1">
      <c r="A111" s="57" t="str">
        <f>Journal!C1</f>
        <v>Anschrift, Zeile 1</v>
      </c>
      <c r="B111" s="9" t="str">
        <f aca="true" t="shared" si="0" ref="B111:B116">IF(E12="","",E12)</f>
        <v>Name/Firma 1</v>
      </c>
      <c r="C111" s="9" t="s">
        <v>45</v>
      </c>
    </row>
    <row r="112" spans="1:3" ht="12.75" customHeight="1">
      <c r="A112" s="57" t="str">
        <f>Journal!D1</f>
        <v>Anschrift, Zeile 2</v>
      </c>
      <c r="B112" s="9" t="str">
        <f t="shared" si="0"/>
        <v>Firmenzusatz/Abteilung 1</v>
      </c>
      <c r="C112" s="9" t="s">
        <v>45</v>
      </c>
    </row>
    <row r="113" spans="1:3" ht="12.75" customHeight="1">
      <c r="A113" s="57" t="str">
        <f>Journal!E1</f>
        <v>Anschrift, Zeile 3</v>
      </c>
      <c r="B113" s="9" t="str">
        <f t="shared" si="0"/>
        <v>zu Händen 1</v>
      </c>
      <c r="C113" s="9" t="s">
        <v>45</v>
      </c>
    </row>
    <row r="114" spans="1:3" ht="12.75" customHeight="1">
      <c r="A114" s="57" t="str">
        <f>Journal!F1</f>
        <v>Anschrift, Zeile 4</v>
      </c>
      <c r="B114" s="9" t="str">
        <f t="shared" si="0"/>
        <v>Strasse 1</v>
      </c>
      <c r="C114" s="9" t="s">
        <v>45</v>
      </c>
    </row>
    <row r="115" spans="1:3" ht="12.75" customHeight="1">
      <c r="A115" s="57" t="str">
        <f>Journal!G1</f>
        <v>Anschrift, Zeile 5</v>
      </c>
      <c r="B115" s="9" t="str">
        <f t="shared" si="0"/>
        <v>011111 Ort 1</v>
      </c>
      <c r="C115" s="9" t="s">
        <v>45</v>
      </c>
    </row>
    <row r="116" spans="1:3" ht="12.75" customHeight="1">
      <c r="A116" s="57" t="str">
        <f>Journal!H1</f>
        <v>Anschrift, Zeile 6</v>
      </c>
      <c r="B116" s="9" t="str">
        <f t="shared" si="0"/>
        <v>Land 1</v>
      </c>
      <c r="C116" s="9" t="s">
        <v>45</v>
      </c>
    </row>
    <row r="117" spans="1:3" ht="12.75" customHeight="1">
      <c r="A117" s="57" t="str">
        <f>Journal!I1</f>
        <v>Betreff 1</v>
      </c>
      <c r="B117" s="9" t="str">
        <f>IF(E21="","",E21)</f>
        <v>Ihr Auftrag Nr. 1</v>
      </c>
      <c r="C117" s="9" t="s">
        <v>45</v>
      </c>
    </row>
    <row r="118" spans="1:3" ht="12.75" customHeight="1">
      <c r="A118" s="57" t="str">
        <f>Journal!J1</f>
        <v>Betreff 2</v>
      </c>
      <c r="B118" s="9" t="str">
        <f>IF(E22="","",E22)</f>
        <v>Ihre Kürzungsanzeige vom 08.02.06 über € 100,00</v>
      </c>
      <c r="C118" s="9" t="s">
        <v>45</v>
      </c>
    </row>
    <row r="119" spans="1:3" ht="12.75" customHeight="1">
      <c r="A119" s="57" t="str">
        <f>Journal!K1</f>
        <v>Betreff 3</v>
      </c>
      <c r="B119" s="9" t="str">
        <f>IF(E23="","",E23)</f>
        <v>Unsere Rechnung Nr. 4040400 vom 30.01.06 über € 200,00</v>
      </c>
      <c r="C119" s="9" t="s">
        <v>45</v>
      </c>
    </row>
    <row r="120" spans="1:3" ht="12.75" customHeight="1">
      <c r="A120" s="57">
        <f>Journal!L1</f>
        <v>0</v>
      </c>
      <c r="C120" s="9" t="s">
        <v>45</v>
      </c>
    </row>
    <row r="121" spans="1:3" ht="12.75" customHeight="1">
      <c r="A121" s="57">
        <f>Journal!M1</f>
        <v>0</v>
      </c>
      <c r="C121" s="9" t="s">
        <v>45</v>
      </c>
    </row>
    <row r="122" spans="1:3" ht="12.75" customHeight="1">
      <c r="A122" s="57">
        <f>Journal!N1</f>
        <v>0</v>
      </c>
      <c r="C122" s="9" t="s">
        <v>45</v>
      </c>
    </row>
    <row r="123" spans="1:3" ht="12.75" customHeight="1">
      <c r="A123" s="57">
        <f>Journal!O1</f>
        <v>0</v>
      </c>
      <c r="C123" s="9" t="s">
        <v>45</v>
      </c>
    </row>
    <row r="124" spans="1:3" ht="12.75" customHeight="1">
      <c r="A124" s="57">
        <f>Journal!P1</f>
        <v>0</v>
      </c>
      <c r="C124" s="9" t="s">
        <v>45</v>
      </c>
    </row>
    <row r="125" spans="1:3" ht="12.75" customHeight="1">
      <c r="A125" s="57">
        <f>Journal!Q1</f>
        <v>0</v>
      </c>
      <c r="C125" s="9" t="s">
        <v>45</v>
      </c>
    </row>
    <row r="126" spans="1:3" ht="12.75" customHeight="1">
      <c r="A126" s="57">
        <f>Journal!R1</f>
        <v>0</v>
      </c>
      <c r="C126" s="9" t="s">
        <v>45</v>
      </c>
    </row>
    <row r="127" spans="1:3" ht="12.75" customHeight="1">
      <c r="A127" s="57">
        <f>Journal!S1</f>
        <v>0</v>
      </c>
      <c r="C127" s="9" t="s">
        <v>45</v>
      </c>
    </row>
    <row r="128" spans="1:3" ht="12.75" customHeight="1">
      <c r="A128" s="57">
        <f>Journal!T1</f>
        <v>0</v>
      </c>
      <c r="C128" s="9" t="s">
        <v>45</v>
      </c>
    </row>
    <row r="129" spans="1:3" ht="12.75" customHeight="1">
      <c r="A129" s="57">
        <f>Journal!U1</f>
        <v>0</v>
      </c>
      <c r="C129" s="9" t="s">
        <v>45</v>
      </c>
    </row>
    <row r="130" spans="1:3" ht="12.75" customHeight="1">
      <c r="A130" s="57">
        <f>Journal!V1</f>
        <v>0</v>
      </c>
      <c r="C130" s="9" t="s">
        <v>45</v>
      </c>
    </row>
    <row r="131" spans="1:3" ht="12.75" customHeight="1">
      <c r="A131" s="57">
        <f>Journal!W1</f>
        <v>0</v>
      </c>
      <c r="C131" s="9" t="s">
        <v>45</v>
      </c>
    </row>
    <row r="132" spans="1:3" ht="12.75" customHeight="1">
      <c r="A132" s="57">
        <f>Journal!X1</f>
        <v>0</v>
      </c>
      <c r="C132" s="9" t="s">
        <v>45</v>
      </c>
    </row>
    <row r="133" spans="1:3" ht="12.75" customHeight="1">
      <c r="A133" s="57">
        <f>Journal!Y1</f>
        <v>0</v>
      </c>
      <c r="C133" s="9" t="s">
        <v>45</v>
      </c>
    </row>
    <row r="134" spans="1:3" ht="12.75" customHeight="1">
      <c r="A134" s="57">
        <f>Journal!Z1</f>
        <v>0</v>
      </c>
      <c r="C134" s="9" t="s">
        <v>45</v>
      </c>
    </row>
    <row r="135" spans="1:3" ht="12.75" customHeight="1">
      <c r="A135" s="70"/>
      <c r="B135" s="70"/>
      <c r="C135" s="9" t="s">
        <v>45</v>
      </c>
    </row>
  </sheetData>
  <mergeCells count="14">
    <mergeCell ref="E1:K5"/>
    <mergeCell ref="E6:K7"/>
    <mergeCell ref="L1:O1"/>
    <mergeCell ref="L2:O2"/>
    <mergeCell ref="L3:O3"/>
    <mergeCell ref="L4:O4"/>
    <mergeCell ref="L5:O5"/>
    <mergeCell ref="L6:O6"/>
    <mergeCell ref="L7:O7"/>
    <mergeCell ref="A98:C98"/>
    <mergeCell ref="E26:N26"/>
    <mergeCell ref="L8:O8"/>
    <mergeCell ref="L9:O9"/>
    <mergeCell ref="L10:O10"/>
  </mergeCells>
  <printOptions/>
  <pageMargins left="0.7874015748031497" right="0.3937007874015748" top="0.3937007874015748" bottom="0.7874015748031497" header="0.1968503937007874" footer="0.3937007874015748"/>
  <pageSetup horizontalDpi="600" verticalDpi="600" orientation="portrait" paperSize="9" r:id="rId4"/>
  <headerFooter alignWithMargins="0">
    <oddFooter>&amp;CSeite &amp;P von &amp;N</oddFooter>
  </headerFooter>
  <drawing r:id="rId3"/>
  <legacyDrawing r:id="rId2"/>
</worksheet>
</file>

<file path=xl/worksheets/sheet6.xml><?xml version="1.0" encoding="utf-8"?>
<worksheet xmlns="http://schemas.openxmlformats.org/spreadsheetml/2006/main" xmlns:r="http://schemas.openxmlformats.org/officeDocument/2006/relationships">
  <sheetPr codeName="Tabelle511111"/>
  <dimension ref="A1:R135"/>
  <sheetViews>
    <sheetView workbookViewId="0" topLeftCell="A1">
      <selection activeCell="A3" sqref="A3"/>
    </sheetView>
  </sheetViews>
  <sheetFormatPr defaultColWidth="11.421875" defaultRowHeight="12.75" customHeight="1"/>
  <cols>
    <col min="1" max="1" width="40.28125" style="9" bestFit="1" customWidth="1"/>
    <col min="2" max="2" width="13.00390625" style="9" customWidth="1"/>
    <col min="3" max="3" width="23.7109375" style="9" customWidth="1"/>
    <col min="4" max="4" width="24.28125" style="9" customWidth="1"/>
    <col min="5" max="15" width="8.28125" style="10" customWidth="1"/>
    <col min="16" max="16" width="16.421875" style="0" customWidth="1"/>
    <col min="22" max="22" width="49.8515625" style="0" customWidth="1"/>
    <col min="23" max="23" width="8.140625" style="0" customWidth="1"/>
    <col min="24" max="24" width="3.7109375" style="0" customWidth="1"/>
    <col min="25" max="25" width="9.140625" style="0" customWidth="1"/>
    <col min="26" max="26" width="10.7109375" style="0" customWidth="1"/>
    <col min="27" max="27" width="3.00390625" style="0" customWidth="1"/>
    <col min="28" max="28" width="55.7109375" style="0" customWidth="1"/>
    <col min="29" max="29" width="12.00390625" style="0" customWidth="1"/>
    <col min="30" max="30" width="10.7109375" style="0" customWidth="1"/>
    <col min="31" max="31" width="3.00390625" style="0" customWidth="1"/>
    <col min="32" max="32" width="20.28125" style="0" customWidth="1"/>
    <col min="33" max="33" width="10.7109375" style="0" customWidth="1"/>
    <col min="34" max="34" width="3.00390625" style="0" customWidth="1"/>
    <col min="36" max="36" width="36.421875" style="0" customWidth="1"/>
    <col min="40" max="40" width="46.00390625" style="0" customWidth="1"/>
    <col min="52" max="52" width="40.8515625" style="0" customWidth="1"/>
  </cols>
  <sheetData>
    <row r="1" spans="1:15" ht="12.75" customHeight="1">
      <c r="A1" s="8" t="s">
        <v>268</v>
      </c>
      <c r="C1" s="33"/>
      <c r="E1" s="109" t="str">
        <f>IF(Grunddaten!B15="","",Grunddaten!B15)</f>
        <v>Musterfirma</v>
      </c>
      <c r="F1" s="109"/>
      <c r="G1" s="109"/>
      <c r="H1" s="109"/>
      <c r="I1" s="109"/>
      <c r="J1" s="109"/>
      <c r="K1" s="109"/>
      <c r="L1" s="108" t="str">
        <f>IF(Grunddaten!B18="","",Grunddaten!B18)</f>
        <v>Musterfirma GmbH &amp; Co. KG</v>
      </c>
      <c r="M1" s="108"/>
      <c r="N1" s="108"/>
      <c r="O1" s="108"/>
    </row>
    <row r="2" spans="1:15" ht="12.75" customHeight="1">
      <c r="A2" s="8" t="s">
        <v>266</v>
      </c>
      <c r="E2" s="109"/>
      <c r="F2" s="109"/>
      <c r="G2" s="109"/>
      <c r="H2" s="109"/>
      <c r="I2" s="109"/>
      <c r="J2" s="109"/>
      <c r="K2" s="109"/>
      <c r="L2" s="108" t="str">
        <f>IF(Grunddaten!B19="","",Grunddaten!B19)</f>
        <v>Leistungen aller Art</v>
      </c>
      <c r="M2" s="108"/>
      <c r="N2" s="108"/>
      <c r="O2" s="108"/>
    </row>
    <row r="3" spans="5:15" ht="12.75" customHeight="1">
      <c r="E3" s="109"/>
      <c r="F3" s="109"/>
      <c r="G3" s="109"/>
      <c r="H3" s="109"/>
      <c r="I3" s="109"/>
      <c r="J3" s="109"/>
      <c r="K3" s="109"/>
      <c r="L3" s="108" t="str">
        <f>IF(Grunddaten!B20="","",Grunddaten!B20)</f>
        <v>Musterstraße 1</v>
      </c>
      <c r="M3" s="108"/>
      <c r="N3" s="108"/>
      <c r="O3" s="108"/>
    </row>
    <row r="4" spans="1:15" ht="12.75" customHeight="1">
      <c r="A4" s="34" t="s">
        <v>169</v>
      </c>
      <c r="E4" s="109"/>
      <c r="F4" s="109"/>
      <c r="G4" s="109"/>
      <c r="H4" s="109"/>
      <c r="I4" s="109"/>
      <c r="J4" s="109"/>
      <c r="K4" s="109"/>
      <c r="L4" s="108" t="str">
        <f>IF(Grunddaten!B21="","",Grunddaten!B21)</f>
        <v>11111 Musterort</v>
      </c>
      <c r="M4" s="108"/>
      <c r="N4" s="108"/>
      <c r="O4" s="108"/>
    </row>
    <row r="5" spans="1:15" ht="12.75" customHeight="1">
      <c r="A5" s="35"/>
      <c r="B5" s="9" t="s">
        <v>255</v>
      </c>
      <c r="E5" s="109"/>
      <c r="F5" s="109"/>
      <c r="G5" s="109"/>
      <c r="H5" s="109"/>
      <c r="I5" s="109"/>
      <c r="J5" s="109"/>
      <c r="K5" s="109"/>
      <c r="L5" s="108" t="str">
        <f>IF(Grunddaten!B22="","",Grunddaten!A22&amp;" "&amp;Grunddaten!B22)</f>
        <v>Tel.: 0123 - 45 67 89 - 0</v>
      </c>
      <c r="M5" s="108"/>
      <c r="N5" s="108"/>
      <c r="O5" s="108"/>
    </row>
    <row r="6" spans="1:15" ht="12.75" customHeight="1">
      <c r="A6" s="36"/>
      <c r="B6" s="9" t="s">
        <v>256</v>
      </c>
      <c r="E6" s="110" t="str">
        <f>IF(Grunddaten!B16="","",Grunddaten!B16)</f>
        <v>Wir tun alles für Sie !</v>
      </c>
      <c r="F6" s="110"/>
      <c r="G6" s="110"/>
      <c r="H6" s="110"/>
      <c r="I6" s="110"/>
      <c r="J6" s="110"/>
      <c r="K6" s="110"/>
      <c r="L6" s="108" t="str">
        <f>IF(Grunddaten!B23="","",Grunddaten!A23&amp;" "&amp;Grunddaten!B23)</f>
        <v>Fax: 0123 - 45 67 89 - 123</v>
      </c>
      <c r="M6" s="108"/>
      <c r="N6" s="108"/>
      <c r="O6" s="108"/>
    </row>
    <row r="7" spans="1:15" ht="12.75" customHeight="1">
      <c r="A7" s="37"/>
      <c r="B7" s="9" t="s">
        <v>170</v>
      </c>
      <c r="E7" s="110"/>
      <c r="F7" s="110"/>
      <c r="G7" s="110"/>
      <c r="H7" s="110"/>
      <c r="I7" s="110"/>
      <c r="J7" s="110"/>
      <c r="K7" s="110"/>
      <c r="L7" s="108" t="str">
        <f>IF(Grunddaten!B24="","",Grunddaten!A24&amp;" "&amp;Grunddaten!B24)</f>
        <v>Handy: 0177 - 45 67 89</v>
      </c>
      <c r="M7" s="108"/>
      <c r="N7" s="108"/>
      <c r="O7" s="108"/>
    </row>
    <row r="8" spans="1:15" ht="12.75" customHeight="1">
      <c r="A8" s="38"/>
      <c r="B8" s="9" t="s">
        <v>254</v>
      </c>
      <c r="E8" s="23"/>
      <c r="F8" s="23"/>
      <c r="G8" s="23"/>
      <c r="H8" s="23"/>
      <c r="I8" s="23"/>
      <c r="J8" s="23"/>
      <c r="K8" s="23"/>
      <c r="L8" s="108" t="str">
        <f>IF(Grunddaten!B25="","",Grunddaten!A25&amp;" "&amp;Grunddaten!B25)</f>
        <v>E-Mail: info@musterfirma.com</v>
      </c>
      <c r="M8" s="108"/>
      <c r="N8" s="108"/>
      <c r="O8" s="108"/>
    </row>
    <row r="9" spans="1:15" ht="12.75" customHeight="1">
      <c r="A9" s="39"/>
      <c r="B9" s="9" t="s">
        <v>208</v>
      </c>
      <c r="E9" s="23"/>
      <c r="F9" s="23"/>
      <c r="G9" s="23"/>
      <c r="H9" s="23"/>
      <c r="I9" s="23"/>
      <c r="J9" s="23"/>
      <c r="K9" s="23"/>
      <c r="L9" s="108" t="str">
        <f>IF(Grunddaten!B26="","",Grunddaten!A26&amp;" "&amp;Grunddaten!B26)</f>
        <v>Internet: www.musterfirma.com</v>
      </c>
      <c r="M9" s="108"/>
      <c r="N9" s="108"/>
      <c r="O9" s="108"/>
    </row>
    <row r="10" spans="5:15" ht="12.75" customHeight="1">
      <c r="E10" s="23"/>
      <c r="F10" s="23"/>
      <c r="G10" s="23"/>
      <c r="H10" s="23"/>
      <c r="I10" s="23"/>
      <c r="J10" s="24"/>
      <c r="K10" s="23"/>
      <c r="L10" s="108" t="str">
        <f>IF(Grunddaten!B27="","",Grunddaten!A27&amp;" "&amp;Grunddaten!B27)</f>
        <v>Unser Zeichen: abc/mu</v>
      </c>
      <c r="M10" s="108"/>
      <c r="N10" s="108"/>
      <c r="O10" s="108"/>
    </row>
    <row r="11" spans="1:10" ht="12.75" customHeight="1">
      <c r="A11" s="9" t="s">
        <v>171</v>
      </c>
      <c r="E11" s="12" t="str">
        <f>IF(E1="","",E1)&amp;IF(L3="","",", "&amp;L3)&amp;IF(L4="","",", "&amp;L4)</f>
        <v>Musterfirma, Musterstraße 1, 11111 Musterort</v>
      </c>
      <c r="J11" s="11"/>
    </row>
    <row r="12" spans="1:10" ht="12.75" customHeight="1">
      <c r="A12" s="9" t="s">
        <v>178</v>
      </c>
      <c r="E12" s="13" t="str">
        <f>IF(VLOOKUP($C$105,Adressen!A:G,2,FALSE)="","",VLOOKUP($C$105,Adressen!A:G,2,FALSE))</f>
        <v>Peter Meier</v>
      </c>
      <c r="J12" s="11"/>
    </row>
    <row r="13" spans="5:10" ht="12.75" customHeight="1">
      <c r="E13" s="13" t="str">
        <f>IF(VLOOKUP($C$105,Adressen!A:I,3,FALSE)&lt;&gt;"",VLOOKUP($C$105,Adressen!A:I,3,FALSE),IF(VLOOKUP($C$105,Adressen!A:I,4,FALSE)&lt;&gt;"",VLOOKUP($C$105,Adressen!A:I,4,FALSE),IF(VLOOKUP($C$105,Adressen!A:I,5,FALSE)="",IF(VLOOKUP($C$105,Adressen!A:I,6,FALSE)="","",VLOOKUP($C$105,Adressen!A:I,6,FALSE)),VLOOKUP($C$105,Adressen!A:I,5,FALSE))))</f>
        <v>Hauptstraße 22</v>
      </c>
      <c r="J13" s="11"/>
    </row>
    <row r="14" spans="5:10" ht="12.75" customHeight="1">
      <c r="E14" s="13" t="str">
        <f>IF(AND(VLOOKUP($C$105,Adressen!A:I,4,FALSE)&lt;&gt;E13,VLOOKUP($C$105,Adressen!A:I,4,FALSE)&lt;&gt;""),VLOOKUP($C$105,Adressen!A:I,4,FALSE),IF(AND(VLOOKUP($C$105,Adressen!A:I,5,FALSE)&lt;&gt;E13,VLOOKUP($C$105,Adressen!A:I,5,FALSE)&lt;&gt;""),VLOOKUP($C$105,Adressen!A:I,5,FALSE),IF(VLOOKUP($C$105,Adressen!A:I,6,FALSE)&lt;&gt;E13,VLOOKUP($C$105,Adressen!A:I,6,FALSE),IF(VLOOKUP($C$105,Adressen!A:I,7,FALSE)&lt;&gt;"",VLOOKUP($C$105,Adressen!A:I,7,FALSE),""))))</f>
        <v>22222 Ort</v>
      </c>
      <c r="J14" s="11"/>
    </row>
    <row r="15" spans="1:10" ht="12.75" customHeight="1">
      <c r="A15" s="8" t="s">
        <v>168</v>
      </c>
      <c r="B15" s="40"/>
      <c r="C15" s="41">
        <v>22</v>
      </c>
      <c r="E15" s="13">
        <f>IF(E14="","",IF(AND(VLOOKUP($C$105,Adressen!A:I,4,FALSE)=E14,VLOOKUP($C$105,Adressen!A:I,5,FALSE)&lt;&gt;""),VLOOKUP($C$105,Adressen!A:I,5,FALSE),IF(AND(VLOOKUP($C$105,Adressen!A:I,4,FALSE)=E14,VLOOKUP($C$105,Adressen!A:I,6,FALSE)&lt;&gt;""),VLOOKUP($C$105,Adressen!A:I,6,FALSE),IF(AND(VLOOKUP($C$105,Adressen!A:I,5,FALSE)=E14,VLOOKUP($C$105,Adressen!A:I,6,FALSE)&lt;&gt;""),VLOOKUP($C$105,Adressen!A:I,6,FALSE),IF(AND(VLOOKUP($C$105,Adressen!A:I,6,FALSE)=E14,VLOOKUP($C$105,Adressen!A:I,7,FALSE)&lt;&gt;""),VLOOKUP($C$105,Adressen!A:I,7,FALSE),"")))))</f>
      </c>
      <c r="J15" s="11"/>
    </row>
    <row r="16" spans="5:10" ht="12.75" customHeight="1">
      <c r="E16" s="13">
        <f>IF(E15="","",IF(AND(VLOOKUP($C$105,Adressen!A:I,4,FALSE)=E15,VLOOKUP($C$105,Adressen!A:I,5,FALSE)&lt;&gt;""),VLOOKUP($C$105,Adressen!A:I,5,FALSE),IF(AND(VLOOKUP($C$105,Adressen!A:I,4,FALSE)=E15,VLOOKUP($C$105,Adressen!A:I,6,FALSE)&lt;&gt;""),VLOOKUP($C$105,Adressen!A:I,6,FALSE),IF(AND(VLOOKUP($C$105,Adressen!A:I,5,FALSE)=E15,VLOOKUP($C$105,Adressen!A:I,6,FALSE)&lt;&gt;""),VLOOKUP($C$105,Adressen!A:I,6,FALSE),IF(AND(VLOOKUP($C$105,Adressen!A:I,6,FALSE)=E15,VLOOKUP($C$105,Adressen!A:I,7,FALSE)&lt;&gt;""),VLOOKUP($C$105,Adressen!A:I,7,FALSE),"")))))</f>
      </c>
      <c r="J16" s="11"/>
    </row>
    <row r="17" spans="1:5" ht="12.75" customHeight="1">
      <c r="A17" s="8" t="s">
        <v>166</v>
      </c>
      <c r="C17" s="42"/>
      <c r="E17" s="13">
        <f>IF(E16="","",IF(AND(VLOOKUP($C$105,Adressen!A:I,4,FALSE)=E16,VLOOKUP($C$105,Adressen!A:I,5,FALSE)&lt;&gt;""),VLOOKUP($C$105,Adressen!A:I,5,FALSE),IF(AND(VLOOKUP($C$105,Adressen!A:I,4,FALSE)=E16,VLOOKUP($C$105,Adressen!A:I,6,FALSE)&lt;&gt;""),VLOOKUP($C$105,Adressen!A:I,6,FALSE),IF(AND(VLOOKUP($C$105,Adressen!A:I,5,FALSE)=E16,VLOOKUP($C$105,Adressen!A:I,6,FALSE)&lt;&gt;""),VLOOKUP($C$105,Adressen!A:I,6,FALSE),IF(AND(VLOOKUP($C$105,Adressen!A:I,6,FALSE)=E16,VLOOKUP($C$105,Adressen!A:I,7,FALSE)&lt;&gt;""),VLOOKUP($C$105,Adressen!A:I,7,FALSE),"")))))</f>
      </c>
    </row>
    <row r="18" spans="5:10" ht="12.75" customHeight="1">
      <c r="E18" s="13"/>
      <c r="J18" s="11"/>
    </row>
    <row r="19" spans="1:13" ht="12.75" customHeight="1">
      <c r="A19" s="8" t="s">
        <v>209</v>
      </c>
      <c r="C19" s="43" t="s">
        <v>327</v>
      </c>
      <c r="E19" s="13"/>
      <c r="J19" s="11"/>
      <c r="M19" s="10" t="str">
        <f ca="1">"Datum: "&amp;IF(C17="",TEXT(TODAY(),"TT.MM.JJ"),C17)</f>
        <v>Datum: 09.02.06</v>
      </c>
    </row>
    <row r="20" spans="10:18" ht="12.75" customHeight="1">
      <c r="J20" s="11"/>
      <c r="R20" s="1"/>
    </row>
    <row r="21" spans="1:5" ht="12.75" customHeight="1">
      <c r="A21" s="8" t="s">
        <v>202</v>
      </c>
      <c r="B21" s="44"/>
      <c r="C21" s="45"/>
      <c r="E21" s="14" t="str">
        <f>IF(C19&gt;"",C19,IF(C105="","",IF(VLOOKUP(C105,Adressen!$A:$XFD,10,FALSE)="","",VLOOKUP(C105,Adressen!$A:$XFD,10,FALSE))))</f>
        <v>Glückwunsch</v>
      </c>
    </row>
    <row r="22" spans="1:5" ht="12.75" customHeight="1">
      <c r="A22" s="26" t="s">
        <v>207</v>
      </c>
      <c r="B22" s="46"/>
      <c r="C22" s="47"/>
      <c r="E22" s="15">
        <f>IF(B21="","",B21)&amp;IF(C21="",""," "&amp;C21)&amp;IF(B22="",""," "&amp;B22)&amp;IF(C22="",""," "&amp;C22)&amp;IF(B23="",""," "&amp;B23)&amp;IF(C23="",""," "&amp;C23)&amp;IF(B24="",""," "&amp;B24)&amp;IF(C24="",""," "&amp;C24)</f>
      </c>
    </row>
    <row r="23" spans="1:12" ht="12.75" customHeight="1">
      <c r="A23" s="26" t="s">
        <v>207</v>
      </c>
      <c r="B23" s="46"/>
      <c r="C23" s="48"/>
      <c r="E23" s="16">
        <f>IF(B25="","",B25)&amp;IF(C25="",""," "&amp;C25)&amp;IF(B26="",""," "&amp;B26)&amp;IF(C26="",""," "&amp;C26)&amp;IF(B27="",""," "&amp;B27)&amp;IF(C27="",""," "&amp;C27)&amp;IF(B28="",""," "&amp;B28)&amp;IF(C28="",""," "&amp;C28)</f>
      </c>
      <c r="F23" s="17"/>
      <c r="G23" s="17"/>
      <c r="H23" s="17"/>
      <c r="I23" s="17"/>
      <c r="J23" s="11"/>
      <c r="K23" s="17"/>
      <c r="L23" s="17"/>
    </row>
    <row r="24" spans="1:12" ht="12.75" customHeight="1">
      <c r="A24" s="26" t="s">
        <v>207</v>
      </c>
      <c r="B24" s="49"/>
      <c r="C24" s="50"/>
      <c r="E24" s="17"/>
      <c r="F24" s="17"/>
      <c r="G24" s="17"/>
      <c r="H24" s="17"/>
      <c r="I24" s="17"/>
      <c r="J24" s="11"/>
      <c r="K24" s="17"/>
      <c r="L24" s="17"/>
    </row>
    <row r="25" spans="1:3" ht="12.75" customHeight="1">
      <c r="A25" s="8" t="s">
        <v>203</v>
      </c>
      <c r="B25" s="46"/>
      <c r="C25" s="51"/>
    </row>
    <row r="26" spans="1:14" ht="12.75" customHeight="1">
      <c r="A26" s="26" t="s">
        <v>207</v>
      </c>
      <c r="B26" s="46"/>
      <c r="C26" s="47"/>
      <c r="E26" s="107" t="str">
        <f>IF(VLOOKUP(C105,Adressen!$A:$XFD,9,FALSE)="","",VLOOKUP(C105,Adressen!$A:$XFD,9,FALSE))</f>
        <v>Sehr geehrter Herr Meier,</v>
      </c>
      <c r="F26" s="107"/>
      <c r="G26" s="107"/>
      <c r="H26" s="107"/>
      <c r="I26" s="107"/>
      <c r="J26" s="107"/>
      <c r="K26" s="107"/>
      <c r="L26" s="107"/>
      <c r="M26" s="107"/>
      <c r="N26" s="107"/>
    </row>
    <row r="27" spans="1:3" ht="12.75" customHeight="1">
      <c r="A27" s="26" t="s">
        <v>207</v>
      </c>
      <c r="B27" s="46"/>
      <c r="C27" s="48"/>
    </row>
    <row r="28" spans="1:3" ht="12.75" customHeight="1">
      <c r="A28" s="26" t="s">
        <v>207</v>
      </c>
      <c r="B28" s="49"/>
      <c r="C28" s="50"/>
    </row>
    <row r="29" ht="12.75" customHeight="1">
      <c r="E29" s="10" t="str">
        <f>A64</f>
        <v>herzlichen Glückwunsch zu Ihrem 50. Geburtstag.</v>
      </c>
    </row>
    <row r="30" ht="12.75" customHeight="1">
      <c r="A30" s="8" t="s">
        <v>177</v>
      </c>
    </row>
    <row r="31" spans="1:5" ht="12.75" customHeight="1">
      <c r="A31" s="8" t="s">
        <v>179</v>
      </c>
      <c r="B31" s="8"/>
      <c r="E31" s="10" t="s">
        <v>334</v>
      </c>
    </row>
    <row r="32" spans="1:3" ht="12.75" customHeight="1">
      <c r="A32" s="8" t="s">
        <v>180</v>
      </c>
      <c r="C32" s="52"/>
    </row>
    <row r="33" spans="1:5" ht="12.75" customHeight="1">
      <c r="A33" s="21" t="str">
        <f>Adressen!A1</f>
        <v>Index</v>
      </c>
      <c r="B33" s="53" t="str">
        <f>TEXT(VLOOKUP($C$105,Adressen!$A:$XFD,1,FALSE),"0;-0;;@")</f>
        <v>22</v>
      </c>
      <c r="C33" s="54"/>
      <c r="E33" s="10" t="s">
        <v>329</v>
      </c>
    </row>
    <row r="34" spans="1:5" ht="12.75" customHeight="1">
      <c r="A34" s="22" t="str">
        <f>Adressen!B1</f>
        <v>Name/Firma</v>
      </c>
      <c r="B34" s="55" t="str">
        <f>TEXT(VLOOKUP($C$105,Adressen!$A:$XFD,2,FALSE),"0;-0;;@")</f>
        <v>Peter Meier</v>
      </c>
      <c r="C34" s="56"/>
      <c r="E34" s="10" t="s">
        <v>330</v>
      </c>
    </row>
    <row r="35" spans="1:3" ht="12.75" customHeight="1">
      <c r="A35" s="22" t="str">
        <f>Adressen!C1</f>
        <v>Namens- oder Firmenzusatz</v>
      </c>
      <c r="B35" s="55">
        <f>TEXT(VLOOKUP($C$105,Adressen!$A:$XFD,3,FALSE),"0;-0;;@")</f>
      </c>
      <c r="C35" s="56"/>
    </row>
    <row r="36" spans="1:3" ht="12.75" customHeight="1">
      <c r="A36" s="22" t="str">
        <f>Adressen!D1</f>
        <v>zu Händen ...</v>
      </c>
      <c r="B36" s="55">
        <f>TEXT(VLOOKUP($C$105,Adressen!$A:$XFD,4,FALSE),"0;-0;;@")</f>
      </c>
      <c r="C36" s="56"/>
    </row>
    <row r="37" spans="1:5" ht="12.75" customHeight="1">
      <c r="A37" s="22" t="str">
        <f>Adressen!E1</f>
        <v>Straße</v>
      </c>
      <c r="B37" s="55" t="str">
        <f>TEXT(VLOOKUP($C$105,Adressen!$A:$XFD,5,FALSE),"0;-0;;@")</f>
        <v>Hauptstraße 22</v>
      </c>
      <c r="C37" s="56"/>
      <c r="E37" s="10" t="s">
        <v>331</v>
      </c>
    </row>
    <row r="38" spans="1:3" ht="12.75" customHeight="1">
      <c r="A38" s="22" t="str">
        <f>Adressen!F1</f>
        <v>Ort</v>
      </c>
      <c r="B38" s="55" t="str">
        <f>TEXT(VLOOKUP($C$105,Adressen!$A:$XFD,6,FALSE),"0;-0;;@")</f>
        <v>22222 Ort</v>
      </c>
      <c r="C38" s="56"/>
    </row>
    <row r="39" spans="1:3" ht="12.75" customHeight="1">
      <c r="A39" s="22" t="str">
        <f>Adressen!G1</f>
        <v>Land</v>
      </c>
      <c r="B39" s="55">
        <f>TEXT(VLOOKUP($C$105,Adressen!$A:$XFD,7,FALSE),"0;-0;;@")</f>
      </c>
      <c r="C39" s="56"/>
    </row>
    <row r="40" spans="1:5" ht="12.75" customHeight="1">
      <c r="A40" s="22" t="str">
        <f>Adressen!H1</f>
        <v>Serienbrief-auswahl
("x" eintragen)</v>
      </c>
      <c r="B40" s="55" t="str">
        <f>TEXT(VLOOKUP($C$105,Adressen!$A:$XFD,8,FALSE),"0;-0;;@")</f>
        <v>x</v>
      </c>
      <c r="C40" s="56"/>
      <c r="E40" s="10" t="s">
        <v>332</v>
      </c>
    </row>
    <row r="41" spans="1:3" ht="12.75" customHeight="1">
      <c r="A41" s="22" t="str">
        <f>Adressen!I1</f>
        <v>Ansprache</v>
      </c>
      <c r="B41" s="55" t="str">
        <f>TEXT(VLOOKUP($C$105,Adressen!$A:$XFD,9,FALSE),"0;-0;;@")</f>
        <v>Sehr geehrter Herr Meier,</v>
      </c>
      <c r="C41" s="56"/>
    </row>
    <row r="42" spans="1:5" ht="12.75" customHeight="1">
      <c r="A42" s="55" t="str">
        <f>Adressen!J1</f>
        <v>Betreff
</v>
      </c>
      <c r="B42" s="55">
        <f>TEXT(VLOOKUP($C$105,Adressen!$A:$XFD,10,FALSE),"0;-0;;@")</f>
      </c>
      <c r="C42" s="56"/>
      <c r="E42" s="10" t="s">
        <v>46</v>
      </c>
    </row>
    <row r="43" spans="1:3" ht="12.75" customHeight="1">
      <c r="A43" s="55" t="str">
        <f>Adressen!K1</f>
        <v>Telefon</v>
      </c>
      <c r="B43" s="55">
        <f>TEXT(VLOOKUP($C$105,Adressen!$A:$XFD,11,FALSE),"0;-0;;@")</f>
      </c>
      <c r="C43" s="56"/>
    </row>
    <row r="44" spans="1:5" ht="12.75" customHeight="1">
      <c r="A44" s="55" t="str">
        <f>Adressen!L1</f>
        <v>Handy</v>
      </c>
      <c r="B44" s="55">
        <f>TEXT(VLOOKUP($C$105,Adressen!$A:$XFD,12,FALSE),"0;-0;;@")</f>
      </c>
      <c r="C44" s="56"/>
      <c r="E44" s="99" t="str">
        <f>L1</f>
        <v>Musterfirma GmbH &amp; Co. KG</v>
      </c>
    </row>
    <row r="45" spans="1:3" ht="12.75" customHeight="1">
      <c r="A45" s="55" t="str">
        <f>Adressen!M1</f>
        <v>Fax</v>
      </c>
      <c r="B45" s="55">
        <f>TEXT(VLOOKUP($C$105,Adressen!$A:$XFD,13,FALSE),"0;-0;;@")</f>
      </c>
      <c r="C45" s="56"/>
    </row>
    <row r="46" spans="1:3" ht="12.75" customHeight="1">
      <c r="A46" s="55" t="str">
        <f>Adressen!N1</f>
        <v>E-Mail</v>
      </c>
      <c r="B46" s="55">
        <f>TEXT(VLOOKUP($C$105,Adressen!$A:$XFD,14,FALSE),"0;-0;;@")</f>
      </c>
      <c r="C46" s="56"/>
    </row>
    <row r="47" spans="1:5" ht="12.75" customHeight="1">
      <c r="A47" s="55" t="str">
        <f>Adressen!O1</f>
        <v>Webseite</v>
      </c>
      <c r="B47" s="55">
        <f>TEXT(VLOOKUP($C$105,Adressen!$A:$XFD,15,FALSE),"0;-0;;@")</f>
      </c>
      <c r="C47" s="56"/>
      <c r="E47" s="10" t="s">
        <v>333</v>
      </c>
    </row>
    <row r="48" spans="1:3" ht="12.75" customHeight="1">
      <c r="A48" s="55" t="str">
        <f>Adressen!P1</f>
        <v>Geburtstag</v>
      </c>
      <c r="B48" s="55" t="str">
        <f>IF(VLOOKUP($C$105,Adressen!$A:$XFD,16,FALSE)="","",(TEXT(VLOOKUP($C$105,Adressen!$A:$XFD,16,FALSE),"TT.MM.JJ")))</f>
        <v>11.02.56</v>
      </c>
      <c r="C48" s="56"/>
    </row>
    <row r="49" spans="1:3" ht="12.75" customHeight="1">
      <c r="A49" s="55" t="str">
        <f>Adressen!Q1</f>
        <v>Steuernummer</v>
      </c>
      <c r="B49" s="55">
        <f>TEXT(VLOOKUP($C$105,Adressen!$A:$XFD,17,FALSE),"0;-0;;@")</f>
      </c>
      <c r="C49" s="56"/>
    </row>
    <row r="50" spans="1:3" ht="12.75" customHeight="1">
      <c r="A50" s="55" t="str">
        <f>Adressen!R1</f>
        <v>Sonstiges</v>
      </c>
      <c r="B50" s="55">
        <f>TEXT(VLOOKUP($C$105,Adressen!$A:$XFD,18,FALSE),"0;-0;;@")</f>
      </c>
      <c r="C50" s="56"/>
    </row>
    <row r="51" spans="1:3" ht="12.75" customHeight="1">
      <c r="A51" s="55" t="str">
        <f>Adressen!S1</f>
        <v>Wichtiger Kunde? 
Bei jeder Serienbrief-Werbeaktion berücksichtigen?</v>
      </c>
      <c r="B51" s="55">
        <f>TEXT(VLOOKUP($C$105,Adressen!$A:$XFD,19,FALSE),"0;-0;;@")</f>
      </c>
      <c r="C51" s="56"/>
    </row>
    <row r="52" spans="1:3" ht="12.75" customHeight="1">
      <c r="A52" s="55" t="str">
        <f>Adressen!T1</f>
        <v>Bemerkungen</v>
      </c>
      <c r="B52" s="55">
        <f>TEXT(VLOOKUP($C$105,Adressen!$A:$XFD,20,FALSE),"0;-0;;@")</f>
      </c>
      <c r="C52" s="56"/>
    </row>
    <row r="53" spans="1:3" ht="12.75" customHeight="1">
      <c r="A53" s="55">
        <f>Adressen!U1</f>
        <v>0</v>
      </c>
      <c r="B53" s="55">
        <f>TEXT(VLOOKUP($C$105,Adressen!$A:$XFD,21,FALSE),"0;-0;;@")</f>
      </c>
      <c r="C53" s="56"/>
    </row>
    <row r="54" spans="1:3" ht="12.75" customHeight="1">
      <c r="A54" s="55">
        <f>Adressen!V1</f>
        <v>0</v>
      </c>
      <c r="B54" s="55">
        <f>TEXT(VLOOKUP($C$105,Adressen!$A:$XFD,22,FALSE),"0;-0;;@")</f>
      </c>
      <c r="C54" s="56"/>
    </row>
    <row r="55" spans="1:3" ht="12.75" customHeight="1">
      <c r="A55" s="55">
        <f>Adressen!W1</f>
        <v>0</v>
      </c>
      <c r="B55" s="55">
        <f>TEXT(VLOOKUP($C$105,Adressen!$A:$XFD,23,FALSE),"0;-0;;@")</f>
      </c>
      <c r="C55" s="56"/>
    </row>
    <row r="56" spans="1:3" ht="12.75" customHeight="1">
      <c r="A56" s="55">
        <f>Adressen!X1</f>
        <v>0</v>
      </c>
      <c r="B56" s="55">
        <f>TEXT(VLOOKUP($C$105,Adressen!$A:$XFD,24,FALSE),"0;-0;;@")</f>
      </c>
      <c r="C56" s="56"/>
    </row>
    <row r="57" spans="1:3" ht="12.75" customHeight="1">
      <c r="A57" s="55">
        <f>Adressen!Y1</f>
        <v>0</v>
      </c>
      <c r="B57" s="55">
        <f>TEXT(VLOOKUP($C$105,Adressen!$A:$XFD,25,FALSE),"0;-0;;@")</f>
      </c>
      <c r="C57" s="56"/>
    </row>
    <row r="58" spans="1:3" ht="12.75" customHeight="1">
      <c r="A58" s="71">
        <f>Adressen!Z1</f>
        <v>0</v>
      </c>
      <c r="B58" s="71">
        <f>TEXT(VLOOKUP($C$105,Adressen!$A:$XFD,26,FALSE),"0;-0;;@")</f>
      </c>
      <c r="C58" s="72"/>
    </row>
    <row r="60" ht="12.75" customHeight="1">
      <c r="A60" s="8" t="s">
        <v>193</v>
      </c>
    </row>
    <row r="61" ht="12.75" customHeight="1">
      <c r="A61" s="9" t="s">
        <v>45</v>
      </c>
    </row>
    <row r="62" spans="1:2" ht="12.75" customHeight="1">
      <c r="A62" s="57">
        <f ca="1">DATEDIF(VALUE(B48),TODAY(),"y")</f>
        <v>49</v>
      </c>
      <c r="B62" s="9" t="s">
        <v>289</v>
      </c>
    </row>
    <row r="63" spans="1:2" ht="12.75" customHeight="1">
      <c r="A63" s="58" t="str">
        <f>IF(A62&lt;9,TEXT(A62+1,"0"),IF(A62&gt;98,TEXT(A62+1,"000"),TEXT(A62+1,"00")))</f>
        <v>50</v>
      </c>
      <c r="B63" s="9" t="s">
        <v>194</v>
      </c>
    </row>
    <row r="64" spans="1:2" ht="12.75" customHeight="1">
      <c r="A64" s="59" t="str">
        <f>IF(VALUE(A63)&lt;16,"herzlichen Glückwunsch zu Deinem "&amp;A63&amp;". Geburtstag.","herzlichen Glückwunsch zu Ihrem "&amp;A63&amp;". Geburtstag.")</f>
        <v>herzlichen Glückwunsch zu Ihrem 50. Geburtstag.</v>
      </c>
      <c r="B64" s="9" t="s">
        <v>195</v>
      </c>
    </row>
    <row r="65" spans="1:2" ht="12.75" customHeight="1">
      <c r="A65" s="60"/>
      <c r="B65" s="61"/>
    </row>
    <row r="67" ht="12.75" customHeight="1">
      <c r="A67" s="8" t="s">
        <v>257</v>
      </c>
    </row>
    <row r="69" spans="2:3" ht="12.75" customHeight="1">
      <c r="B69" s="62" t="str">
        <f>Grunddaten!A34&amp;" "&amp;Grunddaten!C34</f>
        <v>Journaleintrag speichern? (Eintrag "ja" oder "nein")</v>
      </c>
      <c r="C69" s="63" t="str">
        <f>Grunddaten!B34</f>
        <v>ja</v>
      </c>
    </row>
    <row r="70" spans="2:3" ht="12.75" customHeight="1">
      <c r="B70" s="62" t="str">
        <f>Grunddaten!A35&amp;" "&amp;Grunddaten!C35</f>
        <v>Dateikopie speichern ? (Eintrag "ja" oder "nein")</v>
      </c>
      <c r="C70" s="63" t="str">
        <f>Grunddaten!B35</f>
        <v>ja</v>
      </c>
    </row>
    <row r="71" spans="2:3" ht="12.75" customHeight="1">
      <c r="B71" s="62" t="str">
        <f>Grunddaten!A36&amp;" "&amp;Grunddaten!C36</f>
        <v>Drucken ? (Eintrag "ja" oder "nein")</v>
      </c>
      <c r="C71" s="63" t="str">
        <f>Grunddaten!B36</f>
        <v>ja</v>
      </c>
    </row>
    <row r="72" spans="2:3" ht="12.75" customHeight="1">
      <c r="B72" s="62" t="str">
        <f>Grunddaten!A37&amp;" (1,2,3,4,5,6,7,8,9,10,20,50,oder 100 möglich)"</f>
        <v>Anzahl Druckkopien? (1,2,3,4,5,6,7,8,9,10,20,50,oder 100 möglich)</v>
      </c>
      <c r="C72" s="63">
        <f>Grunddaten!B37</f>
        <v>2</v>
      </c>
    </row>
    <row r="74" ht="12.75" customHeight="1">
      <c r="A74" s="9" t="str">
        <f>Grunddaten!A39</f>
        <v>Druckverzögerung bei Seriendruck (zur Vermeidung von Druckerüberlastungen)</v>
      </c>
    </row>
    <row r="76" spans="2:3" ht="12.75" customHeight="1">
      <c r="B76" s="62" t="str">
        <f>Grunddaten!A41</f>
        <v>Druckverzögerung in Sekunden:</v>
      </c>
      <c r="C76" s="63">
        <f>Grunddaten!B41</f>
        <v>4</v>
      </c>
    </row>
    <row r="77" ht="12.75" customHeight="1">
      <c r="B77" s="62"/>
    </row>
    <row r="78" spans="2:3" ht="12.75" customHeight="1">
      <c r="B78" s="62" t="str">
        <f>Grunddaten!A43&amp;" "&amp;Grunddaten!C34</f>
        <v>Druckverzögerung abschalten? (Eintrag "ja" oder "nein")</v>
      </c>
      <c r="C78" s="63" t="str">
        <f>Grunddaten!B43</f>
        <v>ja</v>
      </c>
    </row>
    <row r="81" spans="1:3" ht="12.75" customHeight="1">
      <c r="A81" s="8" t="s">
        <v>233</v>
      </c>
      <c r="C81" s="64" t="str">
        <f>IF(Grunddaten!B54="","",Grunddaten!B54)</f>
        <v>c:\temp\</v>
      </c>
    </row>
    <row r="83" spans="1:3" ht="12.75" customHeight="1">
      <c r="A83" s="9" t="s">
        <v>217</v>
      </c>
      <c r="C83" s="64" t="str">
        <f>IF(Grunddaten!B59="","",Grunddaten!B59)</f>
        <v>Schreiben an</v>
      </c>
    </row>
    <row r="85" ht="12.75" customHeight="1">
      <c r="A85" s="8" t="s">
        <v>253</v>
      </c>
    </row>
    <row r="87" spans="2:3" ht="12.75" customHeight="1">
      <c r="B87" s="62" t="s">
        <v>222</v>
      </c>
      <c r="C87" s="63" t="str">
        <f>IF(Grunddaten!B63="","",Grunddaten!B63)</f>
        <v>x</v>
      </c>
    </row>
    <row r="88" spans="2:3" ht="12.75" customHeight="1">
      <c r="B88" s="62" t="s">
        <v>223</v>
      </c>
      <c r="C88" s="63">
        <f>IF(Grunddaten!B64="","",Grunddaten!B64)</f>
      </c>
    </row>
    <row r="89" spans="2:3" ht="12.75" customHeight="1">
      <c r="B89" s="62" t="s">
        <v>224</v>
      </c>
      <c r="C89" s="63">
        <f>IF(Grunddaten!B65="","",Grunddaten!B65)</f>
      </c>
    </row>
    <row r="90" spans="2:3" ht="12.75" customHeight="1">
      <c r="B90" s="62" t="s">
        <v>225</v>
      </c>
      <c r="C90" s="63">
        <f>IF(Grunddaten!B66="","",Grunddaten!B66)</f>
      </c>
    </row>
    <row r="91" spans="2:3" ht="12.75" customHeight="1">
      <c r="B91" s="62" t="s">
        <v>226</v>
      </c>
      <c r="C91" s="63">
        <f>IF(Grunddaten!B67="","",Grunddaten!B67)</f>
      </c>
    </row>
    <row r="92" spans="2:3" ht="12.75" customHeight="1">
      <c r="B92" s="62" t="s">
        <v>227</v>
      </c>
      <c r="C92" s="63">
        <f>IF(Grunddaten!B68="","",Grunddaten!B68)</f>
      </c>
    </row>
    <row r="93" spans="2:3" ht="12.75" customHeight="1">
      <c r="B93" s="62" t="s">
        <v>220</v>
      </c>
      <c r="C93" s="63" t="str">
        <f>IF(Grunddaten!B69="","",Grunddaten!B69)</f>
        <v>x</v>
      </c>
    </row>
    <row r="94" spans="2:3" ht="12.75" customHeight="1">
      <c r="B94" s="62" t="s">
        <v>221</v>
      </c>
      <c r="C94" s="63" t="str">
        <f>IF(Grunddaten!B70="","",Grunddaten!B70)</f>
        <v>x</v>
      </c>
    </row>
    <row r="96" spans="1:3" ht="12.75" customHeight="1">
      <c r="A96" s="8" t="s">
        <v>216</v>
      </c>
      <c r="C96" s="81" t="str">
        <f ca="1">C81&amp;SUBSTITUTE(SUBSTITUTE(SUBSTITUTE(IF(C83="","",TEXT(C83,"@"))&amp;IF(C87="","",IF(E12="","","-"&amp;E12))&amp;IF(C88="","",IF(E13="","","-"&amp;E13))&amp;IF(C89="","",IF(E14="","","-"&amp;E14))&amp;IF(C90="","",IF(E15="","","-"&amp;E15))&amp;IF(C91="","",IF(E16="","","-"&amp;E16))&amp;IF(C92="","",IF(E17="","","-"&amp;E17))&amp;IF(C93="","","-"&amp;TEXT(TODAY(),"TT-MM-JJ"))&amp;IF(C94="","","-"&amp;TEXT(NOW(),"hh")&amp;"h"&amp;TEXT(NOW(),"mm")&amp;"m"&amp;TEXT(NOW(),"ss")&amp;"s"),"/","-"),","," "),":","")&amp;".xls"</f>
        <v>c:\temp\Schreiben an-Peter Meier-09-02-06-21h39m58s.xls</v>
      </c>
    </row>
    <row r="97" spans="1:3" ht="12.75" customHeight="1">
      <c r="A97" s="8" t="s">
        <v>228</v>
      </c>
      <c r="B97" s="26"/>
      <c r="C97" s="26"/>
    </row>
    <row r="98" spans="1:3" ht="12.75" customHeight="1">
      <c r="A98" s="106" t="str">
        <f>C96</f>
        <v>c:\temp\Schreiben an-Peter Meier-09-02-06-21h39m58s.xls</v>
      </c>
      <c r="B98" s="106"/>
      <c r="C98" s="106"/>
    </row>
    <row r="99" spans="1:3" ht="12.75" customHeight="1">
      <c r="A99" s="65"/>
      <c r="B99" s="65"/>
      <c r="C99" s="65"/>
    </row>
    <row r="100" spans="1:3" ht="12.75" customHeight="1">
      <c r="A100" s="8" t="s">
        <v>167</v>
      </c>
      <c r="C100" s="81" t="str">
        <f ca="1">LOWER(C81&amp;"Schreiben"&amp;TEXT(TODAY(),"TTMMJJ")&amp;TEXT(NOW(),"hhmmss"))&amp;".xls"</f>
        <v>c:\temp\schreiben090206213958.xls</v>
      </c>
    </row>
    <row r="101" spans="1:3" ht="12.75" customHeight="1">
      <c r="A101"/>
      <c r="B101"/>
      <c r="C101"/>
    </row>
    <row r="103" spans="1:3" ht="12.75" customHeight="1">
      <c r="A103" s="8" t="s">
        <v>198</v>
      </c>
      <c r="C103" s="81">
        <f>Grunddaten!B78</f>
        <v>24</v>
      </c>
    </row>
    <row r="105" spans="1:3" ht="12.75" customHeight="1">
      <c r="A105" s="8" t="s">
        <v>199</v>
      </c>
      <c r="C105" s="81">
        <f>IF(Beispiel_Geburtstagsgrüße!C15&lt;&gt;"",Beispiel_Geburtstagsgrüße!C15,IF(Grunddaten!B78="","",Grunddaten!B78))</f>
        <v>22</v>
      </c>
    </row>
    <row r="107" ht="12.75" customHeight="1">
      <c r="A107" s="8" t="s">
        <v>267</v>
      </c>
    </row>
    <row r="108" spans="1:2" ht="12.75" customHeight="1">
      <c r="A108" s="66" t="s">
        <v>269</v>
      </c>
      <c r="B108" s="67"/>
    </row>
    <row r="109" spans="1:3" ht="12.75" customHeight="1">
      <c r="A109" s="68" t="str">
        <f>Journal!A1</f>
        <v>Datum</v>
      </c>
      <c r="B109" s="69">
        <f ca="1">TODAY()</f>
        <v>38757</v>
      </c>
      <c r="C109" s="9" t="s">
        <v>45</v>
      </c>
    </row>
    <row r="110" spans="1:3" ht="12.75" customHeight="1">
      <c r="A110" s="57" t="str">
        <f>Journal!B1</f>
        <v>Dateikopie, sofern vorhanden</v>
      </c>
      <c r="B110" s="9" t="str">
        <f>A98&amp;" oder "&amp;C100</f>
        <v>c:\temp\Schreiben an-Peter Meier-09-02-06-21h39m58s.xls oder c:\temp\schreiben090206213958.xls</v>
      </c>
      <c r="C110" s="9" t="s">
        <v>45</v>
      </c>
    </row>
    <row r="111" spans="1:3" ht="12.75" customHeight="1">
      <c r="A111" s="57" t="str">
        <f>Journal!C1</f>
        <v>Anschrift, Zeile 1</v>
      </c>
      <c r="B111" s="9" t="str">
        <f aca="true" t="shared" si="0" ref="B111:B116">IF(E12="","",E12)</f>
        <v>Peter Meier</v>
      </c>
      <c r="C111" s="9" t="s">
        <v>45</v>
      </c>
    </row>
    <row r="112" spans="1:3" ht="12.75" customHeight="1">
      <c r="A112" s="57" t="str">
        <f>Journal!D1</f>
        <v>Anschrift, Zeile 2</v>
      </c>
      <c r="B112" s="9" t="str">
        <f t="shared" si="0"/>
        <v>Hauptstraße 22</v>
      </c>
      <c r="C112" s="9" t="s">
        <v>45</v>
      </c>
    </row>
    <row r="113" spans="1:3" ht="12.75" customHeight="1">
      <c r="A113" s="57" t="str">
        <f>Journal!E1</f>
        <v>Anschrift, Zeile 3</v>
      </c>
      <c r="B113" s="9" t="str">
        <f t="shared" si="0"/>
        <v>22222 Ort</v>
      </c>
      <c r="C113" s="9" t="s">
        <v>45</v>
      </c>
    </row>
    <row r="114" spans="1:3" ht="12.75" customHeight="1">
      <c r="A114" s="57" t="str">
        <f>Journal!F1</f>
        <v>Anschrift, Zeile 4</v>
      </c>
      <c r="B114" s="9">
        <f t="shared" si="0"/>
      </c>
      <c r="C114" s="9" t="s">
        <v>45</v>
      </c>
    </row>
    <row r="115" spans="1:3" ht="12.75" customHeight="1">
      <c r="A115" s="57" t="str">
        <f>Journal!G1</f>
        <v>Anschrift, Zeile 5</v>
      </c>
      <c r="B115" s="9">
        <f t="shared" si="0"/>
      </c>
      <c r="C115" s="9" t="s">
        <v>45</v>
      </c>
    </row>
    <row r="116" spans="1:3" ht="12.75" customHeight="1">
      <c r="A116" s="57" t="str">
        <f>Journal!H1</f>
        <v>Anschrift, Zeile 6</v>
      </c>
      <c r="B116" s="9">
        <f t="shared" si="0"/>
      </c>
      <c r="C116" s="9" t="s">
        <v>45</v>
      </c>
    </row>
    <row r="117" spans="1:3" ht="12.75" customHeight="1">
      <c r="A117" s="57" t="str">
        <f>Journal!I1</f>
        <v>Betreff 1</v>
      </c>
      <c r="B117" s="9" t="str">
        <f>IF(E21="","",E21)</f>
        <v>Glückwunsch</v>
      </c>
      <c r="C117" s="9" t="s">
        <v>45</v>
      </c>
    </row>
    <row r="118" spans="1:3" ht="12.75" customHeight="1">
      <c r="A118" s="57" t="str">
        <f>Journal!J1</f>
        <v>Betreff 2</v>
      </c>
      <c r="B118" s="9">
        <f>IF(E22="","",E22)</f>
      </c>
      <c r="C118" s="9" t="s">
        <v>45</v>
      </c>
    </row>
    <row r="119" spans="1:3" ht="12.75" customHeight="1">
      <c r="A119" s="57" t="str">
        <f>Journal!K1</f>
        <v>Betreff 3</v>
      </c>
      <c r="B119" s="9">
        <f>IF(E23="","",E23)</f>
      </c>
      <c r="C119" s="9" t="s">
        <v>45</v>
      </c>
    </row>
    <row r="120" spans="1:3" ht="12.75" customHeight="1">
      <c r="A120" s="57">
        <f>Journal!L1</f>
        <v>0</v>
      </c>
      <c r="C120" s="9" t="s">
        <v>45</v>
      </c>
    </row>
    <row r="121" spans="1:3" ht="12.75" customHeight="1">
      <c r="A121" s="57">
        <f>Journal!M1</f>
        <v>0</v>
      </c>
      <c r="C121" s="9" t="s">
        <v>45</v>
      </c>
    </row>
    <row r="122" spans="1:3" ht="12.75" customHeight="1">
      <c r="A122" s="57">
        <f>Journal!N1</f>
        <v>0</v>
      </c>
      <c r="C122" s="9" t="s">
        <v>45</v>
      </c>
    </row>
    <row r="123" spans="1:3" ht="12.75" customHeight="1">
      <c r="A123" s="57">
        <f>Journal!O1</f>
        <v>0</v>
      </c>
      <c r="C123" s="9" t="s">
        <v>45</v>
      </c>
    </row>
    <row r="124" spans="1:3" ht="12.75" customHeight="1">
      <c r="A124" s="57">
        <f>Journal!P1</f>
        <v>0</v>
      </c>
      <c r="C124" s="9" t="s">
        <v>45</v>
      </c>
    </row>
    <row r="125" spans="1:3" ht="12.75" customHeight="1">
      <c r="A125" s="57">
        <f>Journal!Q1</f>
        <v>0</v>
      </c>
      <c r="C125" s="9" t="s">
        <v>45</v>
      </c>
    </row>
    <row r="126" spans="1:3" ht="12.75" customHeight="1">
      <c r="A126" s="57">
        <f>Journal!R1</f>
        <v>0</v>
      </c>
      <c r="C126" s="9" t="s">
        <v>45</v>
      </c>
    </row>
    <row r="127" spans="1:3" ht="12.75" customHeight="1">
      <c r="A127" s="57">
        <f>Journal!S1</f>
        <v>0</v>
      </c>
      <c r="C127" s="9" t="s">
        <v>45</v>
      </c>
    </row>
    <row r="128" spans="1:3" ht="12.75" customHeight="1">
      <c r="A128" s="57">
        <f>Journal!T1</f>
        <v>0</v>
      </c>
      <c r="C128" s="9" t="s">
        <v>45</v>
      </c>
    </row>
    <row r="129" spans="1:3" ht="12.75" customHeight="1">
      <c r="A129" s="57">
        <f>Journal!U1</f>
        <v>0</v>
      </c>
      <c r="C129" s="9" t="s">
        <v>45</v>
      </c>
    </row>
    <row r="130" spans="1:3" ht="12.75" customHeight="1">
      <c r="A130" s="57">
        <f>Journal!V1</f>
        <v>0</v>
      </c>
      <c r="C130" s="9" t="s">
        <v>45</v>
      </c>
    </row>
    <row r="131" spans="1:3" ht="12.75" customHeight="1">
      <c r="A131" s="57">
        <f>Journal!W1</f>
        <v>0</v>
      </c>
      <c r="C131" s="9" t="s">
        <v>45</v>
      </c>
    </row>
    <row r="132" spans="1:3" ht="12.75" customHeight="1">
      <c r="A132" s="57">
        <f>Journal!X1</f>
        <v>0</v>
      </c>
      <c r="C132" s="9" t="s">
        <v>45</v>
      </c>
    </row>
    <row r="133" spans="1:3" ht="12.75" customHeight="1">
      <c r="A133" s="57">
        <f>Journal!Y1</f>
        <v>0</v>
      </c>
      <c r="C133" s="9" t="s">
        <v>45</v>
      </c>
    </row>
    <row r="134" spans="1:3" ht="12.75" customHeight="1">
      <c r="A134" s="57">
        <f>Journal!Z1</f>
        <v>0</v>
      </c>
      <c r="C134" s="9" t="s">
        <v>45</v>
      </c>
    </row>
    <row r="135" spans="1:3" ht="12.75" customHeight="1">
      <c r="A135" s="70"/>
      <c r="B135" s="70"/>
      <c r="C135" s="9" t="s">
        <v>45</v>
      </c>
    </row>
  </sheetData>
  <mergeCells count="14">
    <mergeCell ref="A98:C98"/>
    <mergeCell ref="E26:N26"/>
    <mergeCell ref="L8:O8"/>
    <mergeCell ref="L9:O9"/>
    <mergeCell ref="L10:O10"/>
    <mergeCell ref="E1:K5"/>
    <mergeCell ref="E6:K7"/>
    <mergeCell ref="L1:O1"/>
    <mergeCell ref="L2:O2"/>
    <mergeCell ref="L3:O3"/>
    <mergeCell ref="L4:O4"/>
    <mergeCell ref="L5:O5"/>
    <mergeCell ref="L6:O6"/>
    <mergeCell ref="L7:O7"/>
  </mergeCells>
  <printOptions/>
  <pageMargins left="0.7874015748031497" right="0.3937007874015748" top="0.3937007874015748" bottom="0.7874015748031497" header="0.1968503937007874" footer="0.3937007874015748"/>
  <pageSetup horizontalDpi="600" verticalDpi="600" orientation="portrait" paperSize="9" r:id="rId3"/>
  <headerFooter alignWithMargins="0">
    <oddFooter>&amp;CSeite &amp;P von &amp;N</oddFooter>
  </headerFooter>
  <legacyDrawing r:id="rId2"/>
</worksheet>
</file>

<file path=xl/worksheets/sheet7.xml><?xml version="1.0" encoding="utf-8"?>
<worksheet xmlns="http://schemas.openxmlformats.org/spreadsheetml/2006/main" xmlns:r="http://schemas.openxmlformats.org/officeDocument/2006/relationships">
  <sheetPr codeName="Tabelle511112"/>
  <dimension ref="A1:Z135"/>
  <sheetViews>
    <sheetView workbookViewId="0" topLeftCell="A1">
      <selection activeCell="A3" sqref="A3"/>
    </sheetView>
  </sheetViews>
  <sheetFormatPr defaultColWidth="11.421875" defaultRowHeight="12.75" customHeight="1"/>
  <cols>
    <col min="1" max="1" width="40.28125" style="9" bestFit="1" customWidth="1"/>
    <col min="2" max="2" width="13.00390625" style="9" customWidth="1"/>
    <col min="3" max="3" width="23.7109375" style="9" customWidth="1"/>
    <col min="4" max="4" width="24.28125" style="9" customWidth="1"/>
    <col min="5" max="15" width="8.28125" style="10" customWidth="1"/>
    <col min="16" max="16" width="16.421875" style="0" customWidth="1"/>
    <col min="22" max="22" width="49.8515625" style="0" customWidth="1"/>
    <col min="23" max="23" width="8.140625" style="0" customWidth="1"/>
    <col min="24" max="24" width="3.7109375" style="0" customWidth="1"/>
    <col min="25" max="25" width="9.140625" style="0" customWidth="1"/>
    <col min="26" max="26" width="10.7109375" style="0" customWidth="1"/>
    <col min="27" max="27" width="3.00390625" style="0" customWidth="1"/>
    <col min="28" max="28" width="55.7109375" style="0" customWidth="1"/>
    <col min="29" max="29" width="12.00390625" style="0" customWidth="1"/>
    <col min="30" max="30" width="10.7109375" style="0" customWidth="1"/>
    <col min="31" max="31" width="3.00390625" style="0" customWidth="1"/>
    <col min="32" max="32" width="20.28125" style="0" customWidth="1"/>
    <col min="33" max="33" width="10.7109375" style="0" customWidth="1"/>
    <col min="34" max="34" width="3.00390625" style="0" customWidth="1"/>
    <col min="36" max="36" width="36.421875" style="0" customWidth="1"/>
    <col min="40" max="40" width="46.00390625" style="0" customWidth="1"/>
    <col min="52" max="52" width="40.8515625" style="0" customWidth="1"/>
  </cols>
  <sheetData>
    <row r="1" spans="1:26" ht="12.75" customHeight="1">
      <c r="A1" s="8" t="s">
        <v>268</v>
      </c>
      <c r="C1" s="33"/>
      <c r="P1" s="109" t="str">
        <f>IF(Grunddaten!B15="","",Grunddaten!B15)</f>
        <v>Musterfirma</v>
      </c>
      <c r="Q1" s="109"/>
      <c r="R1" s="109"/>
      <c r="S1" s="109"/>
      <c r="T1" s="109"/>
      <c r="U1" s="109"/>
      <c r="V1" s="109"/>
      <c r="W1" s="108" t="str">
        <f>IF(Grunddaten!B18="","",Grunddaten!B18)</f>
        <v>Musterfirma GmbH &amp; Co. KG</v>
      </c>
      <c r="X1" s="108"/>
      <c r="Y1" s="108"/>
      <c r="Z1" s="108"/>
    </row>
    <row r="2" spans="1:26" ht="12.75" customHeight="1">
      <c r="A2" s="8" t="s">
        <v>266</v>
      </c>
      <c r="P2" s="109"/>
      <c r="Q2" s="109"/>
      <c r="R2" s="109"/>
      <c r="S2" s="109"/>
      <c r="T2" s="109"/>
      <c r="U2" s="109"/>
      <c r="V2" s="109"/>
      <c r="W2" s="108" t="str">
        <f>IF(Grunddaten!B19="","",Grunddaten!B19)</f>
        <v>Leistungen aller Art</v>
      </c>
      <c r="X2" s="108"/>
      <c r="Y2" s="108"/>
      <c r="Z2" s="108"/>
    </row>
    <row r="3" spans="16:26" ht="12.75" customHeight="1">
      <c r="P3" s="109"/>
      <c r="Q3" s="109"/>
      <c r="R3" s="109"/>
      <c r="S3" s="109"/>
      <c r="T3" s="109"/>
      <c r="U3" s="109"/>
      <c r="V3" s="109"/>
      <c r="W3" s="108" t="str">
        <f>IF(Grunddaten!B20="","",Grunddaten!B20)</f>
        <v>Musterstraße 1</v>
      </c>
      <c r="X3" s="108"/>
      <c r="Y3" s="108"/>
      <c r="Z3" s="108"/>
    </row>
    <row r="4" spans="1:26" ht="12.75" customHeight="1">
      <c r="A4" s="34" t="s">
        <v>169</v>
      </c>
      <c r="P4" s="109"/>
      <c r="Q4" s="109"/>
      <c r="R4" s="109"/>
      <c r="S4" s="109"/>
      <c r="T4" s="109"/>
      <c r="U4" s="109"/>
      <c r="V4" s="109"/>
      <c r="W4" s="108" t="str">
        <f>IF(Grunddaten!B21="","",Grunddaten!B21)</f>
        <v>11111 Musterort</v>
      </c>
      <c r="X4" s="108"/>
      <c r="Y4" s="108"/>
      <c r="Z4" s="108"/>
    </row>
    <row r="5" spans="1:26" ht="12.75" customHeight="1">
      <c r="A5" s="35"/>
      <c r="B5" s="9" t="s">
        <v>255</v>
      </c>
      <c r="P5" s="109"/>
      <c r="Q5" s="109"/>
      <c r="R5" s="109"/>
      <c r="S5" s="109"/>
      <c r="T5" s="109"/>
      <c r="U5" s="109"/>
      <c r="V5" s="109"/>
      <c r="W5" s="108" t="str">
        <f>IF(Grunddaten!B22="","",Grunddaten!A22&amp;" "&amp;Grunddaten!B22)</f>
        <v>Tel.: 0123 - 45 67 89 - 0</v>
      </c>
      <c r="X5" s="108"/>
      <c r="Y5" s="108"/>
      <c r="Z5" s="108"/>
    </row>
    <row r="6" spans="1:26" ht="12.75" customHeight="1">
      <c r="A6" s="36"/>
      <c r="B6" s="9" t="s">
        <v>256</v>
      </c>
      <c r="P6" s="110" t="str">
        <f>IF(Grunddaten!B16="","",Grunddaten!B16)</f>
        <v>Wir tun alles für Sie !</v>
      </c>
      <c r="Q6" s="110"/>
      <c r="R6" s="110"/>
      <c r="S6" s="110"/>
      <c r="T6" s="110"/>
      <c r="U6" s="110"/>
      <c r="V6" s="110"/>
      <c r="W6" s="108" t="str">
        <f>IF(Grunddaten!B23="","",Grunddaten!A23&amp;" "&amp;Grunddaten!B23)</f>
        <v>Fax: 0123 - 45 67 89 - 123</v>
      </c>
      <c r="X6" s="108"/>
      <c r="Y6" s="108"/>
      <c r="Z6" s="108"/>
    </row>
    <row r="7" spans="1:26" ht="12.75" customHeight="1">
      <c r="A7" s="37"/>
      <c r="B7" s="9" t="s">
        <v>170</v>
      </c>
      <c r="P7" s="110"/>
      <c r="Q7" s="110"/>
      <c r="R7" s="110"/>
      <c r="S7" s="110"/>
      <c r="T7" s="110"/>
      <c r="U7" s="110"/>
      <c r="V7" s="110"/>
      <c r="W7" s="108" t="str">
        <f>IF(Grunddaten!B24="","",Grunddaten!A24&amp;" "&amp;Grunddaten!B24)</f>
        <v>Handy: 0177 - 45 67 89</v>
      </c>
      <c r="X7" s="108"/>
      <c r="Y7" s="108"/>
      <c r="Z7" s="108"/>
    </row>
    <row r="8" spans="1:26" ht="12.75" customHeight="1">
      <c r="A8" s="38"/>
      <c r="B8" s="9" t="s">
        <v>254</v>
      </c>
      <c r="P8" s="23"/>
      <c r="Q8" s="23"/>
      <c r="R8" s="23"/>
      <c r="S8" s="23"/>
      <c r="T8" s="23"/>
      <c r="U8" s="23"/>
      <c r="V8" s="23"/>
      <c r="W8" s="108" t="str">
        <f>IF(Grunddaten!B25="","",Grunddaten!A25&amp;" "&amp;Grunddaten!B25)</f>
        <v>E-Mail: info@musterfirma.com</v>
      </c>
      <c r="X8" s="108"/>
      <c r="Y8" s="108"/>
      <c r="Z8" s="108"/>
    </row>
    <row r="9" spans="1:26" ht="12.75" customHeight="1">
      <c r="A9" s="39"/>
      <c r="B9" s="9" t="s">
        <v>208</v>
      </c>
      <c r="P9" s="23"/>
      <c r="Q9" s="23"/>
      <c r="R9" s="23"/>
      <c r="S9" s="23"/>
      <c r="T9" s="23"/>
      <c r="U9" s="23"/>
      <c r="V9" s="23"/>
      <c r="W9" s="108" t="str">
        <f>IF(Grunddaten!B26="","",Grunddaten!A26&amp;" "&amp;Grunddaten!B26)</f>
        <v>Internet: www.musterfirma.com</v>
      </c>
      <c r="X9" s="108"/>
      <c r="Y9" s="108"/>
      <c r="Z9" s="108"/>
    </row>
    <row r="10" spans="16:26" ht="12.75" customHeight="1">
      <c r="P10" s="23"/>
      <c r="Q10" s="23"/>
      <c r="R10" s="23"/>
      <c r="S10" s="23"/>
      <c r="T10" s="23"/>
      <c r="U10" s="24"/>
      <c r="V10" s="23"/>
      <c r="W10" s="108" t="str">
        <f>IF(Grunddaten!B27="","",Grunddaten!A27&amp;" "&amp;Grunddaten!B27)</f>
        <v>Unser Zeichen: abc/mu</v>
      </c>
      <c r="X10" s="108"/>
      <c r="Y10" s="108"/>
      <c r="Z10" s="108"/>
    </row>
    <row r="11" spans="1:26" ht="12.75" customHeight="1">
      <c r="A11" s="9" t="s">
        <v>171</v>
      </c>
      <c r="P11" s="12" t="str">
        <f>IF(P1="","",P1)&amp;IF(W3="","",", "&amp;W3)&amp;IF(W4="","",", "&amp;W4)</f>
        <v>Musterfirma, Musterstraße 1, 11111 Musterort</v>
      </c>
      <c r="Q11" s="10"/>
      <c r="R11" s="10"/>
      <c r="S11" s="10"/>
      <c r="T11" s="10"/>
      <c r="U11" s="11"/>
      <c r="V11" s="10"/>
      <c r="W11" s="10"/>
      <c r="X11" s="10"/>
      <c r="Y11" s="10"/>
      <c r="Z11" s="10"/>
    </row>
    <row r="12" spans="1:26" ht="12.75" customHeight="1">
      <c r="A12" s="9" t="s">
        <v>178</v>
      </c>
      <c r="P12" s="13" t="str">
        <f>IF(VLOOKUP($C$105,Adressen!A:G,2,FALSE)="","",VLOOKUP($C$105,Adressen!A:G,2,FALSE))</f>
        <v>Name/Firma 1</v>
      </c>
      <c r="Q12" s="10"/>
      <c r="R12" s="10"/>
      <c r="S12" s="10"/>
      <c r="T12" s="10"/>
      <c r="U12" s="11"/>
      <c r="V12" s="10"/>
      <c r="W12" s="10"/>
      <c r="X12" s="10"/>
      <c r="Y12" s="10"/>
      <c r="Z12" s="10"/>
    </row>
    <row r="13" spans="16:26" ht="12.75" customHeight="1">
      <c r="P13" s="13" t="str">
        <f>IF(VLOOKUP($C$105,Adressen!A:I,3,FALSE)&lt;&gt;"",VLOOKUP($C$105,Adressen!A:I,3,FALSE),IF(VLOOKUP($C$105,Adressen!A:I,4,FALSE)&lt;&gt;"",VLOOKUP($C$105,Adressen!A:I,4,FALSE),IF(VLOOKUP($C$105,Adressen!A:I,5,FALSE)="",IF(VLOOKUP($C$105,Adressen!A:I,6,FALSE)="","",VLOOKUP($C$105,Adressen!A:I,6,FALSE)),VLOOKUP($C$105,Adressen!A:I,5,FALSE))))</f>
        <v>Firmenzusatz/Abteilung 1</v>
      </c>
      <c r="Q13" s="10"/>
      <c r="R13" s="10"/>
      <c r="S13" s="10"/>
      <c r="T13" s="10"/>
      <c r="U13" s="11"/>
      <c r="V13" s="10"/>
      <c r="W13" s="10"/>
      <c r="X13" s="10"/>
      <c r="Y13" s="10"/>
      <c r="Z13" s="10"/>
    </row>
    <row r="14" spans="16:26" ht="12.75" customHeight="1">
      <c r="P14" s="13" t="str">
        <f>IF(AND(VLOOKUP($C$105,Adressen!A:I,4,FALSE)&lt;&gt;P13,VLOOKUP($C$105,Adressen!A:I,4,FALSE)&lt;&gt;""),VLOOKUP($C$105,Adressen!A:I,4,FALSE),IF(AND(VLOOKUP($C$105,Adressen!A:I,5,FALSE)&lt;&gt;P13,VLOOKUP($C$105,Adressen!A:I,5,FALSE)&lt;&gt;""),VLOOKUP($C$105,Adressen!A:I,5,FALSE),IF(VLOOKUP($C$105,Adressen!A:I,6,FALSE)&lt;&gt;P13,VLOOKUP($C$105,Adressen!A:I,6,FALSE),IF(VLOOKUP($C$105,Adressen!A:I,7,FALSE)&lt;&gt;"",VLOOKUP($C$105,Adressen!A:I,7,FALSE),""))))</f>
        <v>zu Händen 1</v>
      </c>
      <c r="Q14" s="10"/>
      <c r="R14" s="10"/>
      <c r="S14" s="10"/>
      <c r="T14" s="10"/>
      <c r="U14" s="11"/>
      <c r="V14" s="10"/>
      <c r="W14" s="10"/>
      <c r="X14" s="10"/>
      <c r="Y14" s="10"/>
      <c r="Z14" s="10"/>
    </row>
    <row r="15" spans="1:26" ht="12.75" customHeight="1">
      <c r="A15" s="8" t="s">
        <v>168</v>
      </c>
      <c r="B15" s="40"/>
      <c r="C15" s="41">
        <v>1</v>
      </c>
      <c r="P15" s="13" t="str">
        <f>IF(P14="","",IF(AND(VLOOKUP($C$105,Adressen!A:I,4,FALSE)=P14,VLOOKUP($C$105,Adressen!A:I,5,FALSE)&lt;&gt;""),VLOOKUP($C$105,Adressen!A:I,5,FALSE),IF(AND(VLOOKUP($C$105,Adressen!A:I,4,FALSE)=P14,VLOOKUP($C$105,Adressen!A:I,6,FALSE)&lt;&gt;""),VLOOKUP($C$105,Adressen!A:I,6,FALSE),IF(AND(VLOOKUP($C$105,Adressen!A:I,5,FALSE)=P14,VLOOKUP($C$105,Adressen!A:I,6,FALSE)&lt;&gt;""),VLOOKUP($C$105,Adressen!A:I,6,FALSE),IF(AND(VLOOKUP($C$105,Adressen!A:I,6,FALSE)=P14,VLOOKUP($C$105,Adressen!A:I,7,FALSE)&lt;&gt;""),VLOOKUP($C$105,Adressen!A:I,7,FALSE),"")))))</f>
        <v>Strasse 1</v>
      </c>
      <c r="Q15" s="10"/>
      <c r="R15" s="10"/>
      <c r="S15" s="10"/>
      <c r="T15" s="10"/>
      <c r="U15" s="11"/>
      <c r="V15" s="10"/>
      <c r="W15" s="10"/>
      <c r="X15" s="10"/>
      <c r="Y15" s="10"/>
      <c r="Z15" s="10"/>
    </row>
    <row r="16" spans="16:26" ht="12.75" customHeight="1">
      <c r="P16" s="13" t="str">
        <f>IF(P15="","",IF(AND(VLOOKUP($C$105,Adressen!A:I,4,FALSE)=P15,VLOOKUP($C$105,Adressen!A:I,5,FALSE)&lt;&gt;""),VLOOKUP($C$105,Adressen!A:I,5,FALSE),IF(AND(VLOOKUP($C$105,Adressen!A:I,4,FALSE)=P15,VLOOKUP($C$105,Adressen!A:I,6,FALSE)&lt;&gt;""),VLOOKUP($C$105,Adressen!A:I,6,FALSE),IF(AND(VLOOKUP($C$105,Adressen!A:I,5,FALSE)=P15,VLOOKUP($C$105,Adressen!A:I,6,FALSE)&lt;&gt;""),VLOOKUP($C$105,Adressen!A:I,6,FALSE),IF(AND(VLOOKUP($C$105,Adressen!A:I,6,FALSE)=P15,VLOOKUP($C$105,Adressen!A:I,7,FALSE)&lt;&gt;""),VLOOKUP($C$105,Adressen!A:I,7,FALSE),"")))))</f>
        <v>011111 Ort 1</v>
      </c>
      <c r="Q16" s="10"/>
      <c r="R16" s="10"/>
      <c r="S16" s="10"/>
      <c r="T16" s="10"/>
      <c r="U16" s="11"/>
      <c r="V16" s="10"/>
      <c r="W16" s="10"/>
      <c r="X16" s="10"/>
      <c r="Y16" s="10"/>
      <c r="Z16" s="10"/>
    </row>
    <row r="17" spans="1:26" ht="12.75" customHeight="1">
      <c r="A17" s="8" t="s">
        <v>166</v>
      </c>
      <c r="C17" s="42"/>
      <c r="P17" s="13" t="str">
        <f>IF(P16="","",IF(AND(VLOOKUP($C$105,Adressen!A:I,4,FALSE)=P16,VLOOKUP($C$105,Adressen!A:I,5,FALSE)&lt;&gt;""),VLOOKUP($C$105,Adressen!A:I,5,FALSE),IF(AND(VLOOKUP($C$105,Adressen!A:I,4,FALSE)=P16,VLOOKUP($C$105,Adressen!A:I,6,FALSE)&lt;&gt;""),VLOOKUP($C$105,Adressen!A:I,6,FALSE),IF(AND(VLOOKUP($C$105,Adressen!A:I,5,FALSE)=P16,VLOOKUP($C$105,Adressen!A:I,6,FALSE)&lt;&gt;""),VLOOKUP($C$105,Adressen!A:I,6,FALSE),IF(AND(VLOOKUP($C$105,Adressen!A:I,6,FALSE)=P16,VLOOKUP($C$105,Adressen!A:I,7,FALSE)&lt;&gt;""),VLOOKUP($C$105,Adressen!A:I,7,FALSE),"")))))</f>
        <v>Land 1</v>
      </c>
      <c r="Q17" s="10"/>
      <c r="R17" s="10"/>
      <c r="S17" s="10"/>
      <c r="T17" s="10"/>
      <c r="U17" s="10"/>
      <c r="V17" s="10"/>
      <c r="W17" s="10"/>
      <c r="X17" s="10"/>
      <c r="Y17" s="10"/>
      <c r="Z17" s="10"/>
    </row>
    <row r="18" spans="16:26" ht="12.75" customHeight="1">
      <c r="P18" s="13"/>
      <c r="Q18" s="10"/>
      <c r="R18" s="10"/>
      <c r="S18" s="10"/>
      <c r="T18" s="10"/>
      <c r="U18" s="11"/>
      <c r="V18" s="10"/>
      <c r="W18" s="10"/>
      <c r="X18" s="10"/>
      <c r="Y18" s="10"/>
      <c r="Z18" s="10"/>
    </row>
    <row r="19" spans="1:26" ht="12.75" customHeight="1">
      <c r="A19" s="8" t="s">
        <v>209</v>
      </c>
      <c r="C19" s="43"/>
      <c r="P19" s="13"/>
      <c r="Q19" s="10"/>
      <c r="R19" s="10"/>
      <c r="S19" s="10"/>
      <c r="T19" s="10"/>
      <c r="U19" s="11"/>
      <c r="V19" s="10"/>
      <c r="W19" s="10"/>
      <c r="X19" s="10" t="str">
        <f ca="1">"Datum: "&amp;IF(C17="",TEXT(TODAY(),"TT.MM.JJ"),C17)</f>
        <v>Datum: 09.02.06</v>
      </c>
      <c r="Y19" s="10"/>
      <c r="Z19" s="10"/>
    </row>
    <row r="20" spans="16:26" ht="12.75" customHeight="1">
      <c r="P20" s="10"/>
      <c r="Q20" s="10"/>
      <c r="R20" s="10"/>
      <c r="S20" s="10"/>
      <c r="T20" s="10"/>
      <c r="U20" s="11"/>
      <c r="V20" s="10"/>
      <c r="W20" s="10"/>
      <c r="X20" s="10"/>
      <c r="Y20" s="10"/>
      <c r="Z20" s="10"/>
    </row>
    <row r="21" spans="1:26" ht="12.75" customHeight="1">
      <c r="A21" s="8" t="s">
        <v>202</v>
      </c>
      <c r="B21" s="44" t="s">
        <v>46</v>
      </c>
      <c r="C21" s="45" t="s">
        <v>47</v>
      </c>
      <c r="P21" s="14" t="str">
        <f>IF(C19&gt;"",C19,IF(C105="","",IF(VLOOKUP(C105,Adressen!$A:$XFD,10,FALSE)="","",VLOOKUP(C105,Adressen!$A:$XFD,10,FALSE))))</f>
        <v>Ihr Auftrag Nr. 1</v>
      </c>
      <c r="Q21" s="10"/>
      <c r="R21" s="10"/>
      <c r="S21" s="10"/>
      <c r="T21" s="10"/>
      <c r="U21" s="10"/>
      <c r="V21" s="10"/>
      <c r="W21" s="10"/>
      <c r="X21" s="10"/>
      <c r="Y21" s="10"/>
      <c r="Z21" s="10"/>
    </row>
    <row r="22" spans="1:26" ht="12.75" customHeight="1">
      <c r="A22" s="26" t="s">
        <v>207</v>
      </c>
      <c r="B22" s="46" t="s">
        <v>48</v>
      </c>
      <c r="C22" s="47" t="s">
        <v>49</v>
      </c>
      <c r="P22" s="15" t="str">
        <f>IF(B21="","",B21)&amp;IF(C21="",""," "&amp;C21)&amp;IF(B22="",""," "&amp;B22)&amp;IF(C22="",""," "&amp;C22)&amp;IF(B23="",""," "&amp;B23)&amp;IF(C23="",""," "&amp;C23)&amp;IF(B24="",""," "&amp;B24)&amp;IF(C24="",""," "&amp;C24)</f>
        <v>Ihre Kürzungsanzeige vom 19.01.05 über € 100,00</v>
      </c>
      <c r="Q22" s="10"/>
      <c r="R22" s="10"/>
      <c r="S22" s="10"/>
      <c r="T22" s="10"/>
      <c r="U22" s="10"/>
      <c r="V22" s="10"/>
      <c r="W22" s="10"/>
      <c r="X22" s="10"/>
      <c r="Y22" s="10"/>
      <c r="Z22" s="10"/>
    </row>
    <row r="23" spans="1:26" ht="12.75" customHeight="1">
      <c r="A23" s="26" t="s">
        <v>207</v>
      </c>
      <c r="B23" s="46" t="s">
        <v>50</v>
      </c>
      <c r="C23" s="48" t="s">
        <v>51</v>
      </c>
      <c r="P23" s="16" t="str">
        <f>IF(B25="","",B25)&amp;IF(C25="",""," "&amp;C25)&amp;IF(B26="",""," "&amp;B26)&amp;IF(C26="",""," "&amp;C26)&amp;IF(B27="",""," "&amp;B27)&amp;IF(C27="",""," "&amp;C27)&amp;IF(B28="",""," "&amp;B28)&amp;IF(C28="",""," "&amp;C28)</f>
        <v>Unsere Rechnung Nr. 4040400 vom 03.01.05 über € 200,00</v>
      </c>
      <c r="Q23" s="17"/>
      <c r="R23" s="17"/>
      <c r="S23" s="17"/>
      <c r="T23" s="17"/>
      <c r="U23" s="11"/>
      <c r="V23" s="17"/>
      <c r="W23" s="17"/>
      <c r="X23" s="10"/>
      <c r="Y23" s="10"/>
      <c r="Z23" s="10"/>
    </row>
    <row r="24" spans="1:26" ht="12.75" customHeight="1">
      <c r="A24" s="26" t="s">
        <v>207</v>
      </c>
      <c r="B24" s="49"/>
      <c r="C24" s="50"/>
      <c r="P24" s="17"/>
      <c r="Q24" s="17"/>
      <c r="R24" s="17"/>
      <c r="S24" s="17"/>
      <c r="T24" s="17"/>
      <c r="U24" s="11"/>
      <c r="V24" s="17"/>
      <c r="W24" s="17"/>
      <c r="X24" s="10"/>
      <c r="Y24" s="10"/>
      <c r="Z24" s="10"/>
    </row>
    <row r="25" spans="1:26" ht="12.75" customHeight="1">
      <c r="A25" s="8" t="s">
        <v>203</v>
      </c>
      <c r="B25" s="46" t="s">
        <v>52</v>
      </c>
      <c r="C25" s="51" t="s">
        <v>53</v>
      </c>
      <c r="P25" s="10"/>
      <c r="Q25" s="10"/>
      <c r="R25" s="10"/>
      <c r="S25" s="10"/>
      <c r="T25" s="10"/>
      <c r="U25" s="10"/>
      <c r="V25" s="10"/>
      <c r="W25" s="10"/>
      <c r="X25" s="10"/>
      <c r="Y25" s="10"/>
      <c r="Z25" s="10"/>
    </row>
    <row r="26" spans="1:26" ht="12.75" customHeight="1">
      <c r="A26" s="26" t="s">
        <v>207</v>
      </c>
      <c r="B26" s="46" t="s">
        <v>54</v>
      </c>
      <c r="C26" s="47" t="s">
        <v>55</v>
      </c>
      <c r="P26" s="107" t="str">
        <f>IF(VLOOKUP(C105,Adressen!$A:$XFD,9,FALSE)="","",VLOOKUP(C105,Adressen!$A:$XFD,9,FALSE))</f>
        <v>Sehr geehrte Damen und Herren,</v>
      </c>
      <c r="Q26" s="107"/>
      <c r="R26" s="107"/>
      <c r="S26" s="107"/>
      <c r="T26" s="107"/>
      <c r="U26" s="107"/>
      <c r="V26" s="107"/>
      <c r="W26" s="107"/>
      <c r="X26" s="107"/>
      <c r="Y26" s="107"/>
      <c r="Z26" s="10"/>
    </row>
    <row r="27" spans="1:3" ht="12.75" customHeight="1">
      <c r="A27" s="26" t="s">
        <v>207</v>
      </c>
      <c r="B27" s="46" t="s">
        <v>48</v>
      </c>
      <c r="C27" s="48" t="s">
        <v>56</v>
      </c>
    </row>
    <row r="28" spans="1:3" ht="12.75" customHeight="1">
      <c r="A28" s="26" t="s">
        <v>207</v>
      </c>
      <c r="B28" s="49" t="s">
        <v>50</v>
      </c>
      <c r="C28" s="50" t="s">
        <v>57</v>
      </c>
    </row>
    <row r="30" ht="12.75" customHeight="1">
      <c r="A30" s="8" t="s">
        <v>177</v>
      </c>
    </row>
    <row r="31" spans="1:2" ht="12.75" customHeight="1">
      <c r="A31" s="8" t="s">
        <v>179</v>
      </c>
      <c r="B31" s="8"/>
    </row>
    <row r="32" spans="1:3" ht="12.75" customHeight="1">
      <c r="A32" s="8" t="s">
        <v>180</v>
      </c>
      <c r="C32" s="52"/>
    </row>
    <row r="33" spans="1:3" ht="12.75" customHeight="1">
      <c r="A33" s="21" t="str">
        <f>Adressen!A1</f>
        <v>Index</v>
      </c>
      <c r="B33" s="53" t="str">
        <f>TEXT(VLOOKUP($C$105,Adressen!$A:$XFD,1,FALSE),"0;-0;;@")</f>
        <v>1</v>
      </c>
      <c r="C33" s="54"/>
    </row>
    <row r="34" spans="1:3" ht="12.75" customHeight="1">
      <c r="A34" s="22" t="str">
        <f>Adressen!B1</f>
        <v>Name/Firma</v>
      </c>
      <c r="B34" s="55" t="str">
        <f>TEXT(VLOOKUP($C$105,Adressen!$A:$XFD,2,FALSE),"0;-0;;@")</f>
        <v>Name/Firma 1</v>
      </c>
      <c r="C34" s="56"/>
    </row>
    <row r="35" spans="1:3" ht="12.75" customHeight="1">
      <c r="A35" s="22" t="str">
        <f>Adressen!C1</f>
        <v>Namens- oder Firmenzusatz</v>
      </c>
      <c r="B35" s="55" t="str">
        <f>TEXT(VLOOKUP($C$105,Adressen!$A:$XFD,3,FALSE),"0;-0;;@")</f>
        <v>Firmenzusatz/Abteilung 1</v>
      </c>
      <c r="C35" s="56"/>
    </row>
    <row r="36" spans="1:3" ht="12.75" customHeight="1">
      <c r="A36" s="22" t="str">
        <f>Adressen!D1</f>
        <v>zu Händen ...</v>
      </c>
      <c r="B36" s="55" t="str">
        <f>TEXT(VLOOKUP($C$105,Adressen!$A:$XFD,4,FALSE),"0;-0;;@")</f>
        <v>zu Händen 1</v>
      </c>
      <c r="C36" s="56"/>
    </row>
    <row r="37" spans="1:3" ht="12.75" customHeight="1">
      <c r="A37" s="22" t="str">
        <f>Adressen!E1</f>
        <v>Straße</v>
      </c>
      <c r="B37" s="55" t="str">
        <f>TEXT(VLOOKUP($C$105,Adressen!$A:$XFD,5,FALSE),"0;-0;;@")</f>
        <v>Strasse 1</v>
      </c>
      <c r="C37" s="56"/>
    </row>
    <row r="38" spans="1:3" ht="12.75" customHeight="1">
      <c r="A38" s="22" t="str">
        <f>Adressen!F1</f>
        <v>Ort</v>
      </c>
      <c r="B38" s="55" t="str">
        <f>TEXT(VLOOKUP($C$105,Adressen!$A:$XFD,6,FALSE),"0;-0;;@")</f>
        <v>011111 Ort 1</v>
      </c>
      <c r="C38" s="56"/>
    </row>
    <row r="39" spans="1:3" ht="12.75" customHeight="1">
      <c r="A39" s="22" t="str">
        <f>Adressen!G1</f>
        <v>Land</v>
      </c>
      <c r="B39" s="55" t="str">
        <f>TEXT(VLOOKUP($C$105,Adressen!$A:$XFD,7,FALSE),"0;-0;;@")</f>
        <v>Land 1</v>
      </c>
      <c r="C39" s="56"/>
    </row>
    <row r="40" spans="1:3" ht="12.75" customHeight="1">
      <c r="A40" s="22" t="str">
        <f>Adressen!H1</f>
        <v>Serienbrief-auswahl
("x" eintragen)</v>
      </c>
      <c r="B40" s="55">
        <f>TEXT(VLOOKUP($C$105,Adressen!$A:$XFD,8,FALSE),"0;-0;;@")</f>
      </c>
      <c r="C40" s="56"/>
    </row>
    <row r="41" spans="1:3" ht="12.75" customHeight="1">
      <c r="A41" s="22" t="str">
        <f>Adressen!I1</f>
        <v>Ansprache</v>
      </c>
      <c r="B41" s="55" t="str">
        <f>TEXT(VLOOKUP($C$105,Adressen!$A:$XFD,9,FALSE),"0;-0;;@")</f>
        <v>Sehr geehrte Damen und Herren,</v>
      </c>
      <c r="C41" s="56"/>
    </row>
    <row r="42" spans="1:3" ht="12.75" customHeight="1">
      <c r="A42" s="55" t="str">
        <f>Adressen!J1</f>
        <v>Betreff
</v>
      </c>
      <c r="B42" s="55" t="str">
        <f>TEXT(VLOOKUP($C$105,Adressen!$A:$XFD,10,FALSE),"0;-0;;@")</f>
        <v>Ihr Auftrag Nr. 1</v>
      </c>
      <c r="C42" s="56"/>
    </row>
    <row r="43" spans="1:3" ht="12.75" customHeight="1">
      <c r="A43" s="55" t="str">
        <f>Adressen!K1</f>
        <v>Telefon</v>
      </c>
      <c r="B43" s="55" t="str">
        <f>TEXT(VLOOKUP($C$105,Adressen!$A:$XFD,11,FALSE),"0;-0;;@")</f>
        <v>0123-456789</v>
      </c>
      <c r="C43" s="56"/>
    </row>
    <row r="44" spans="1:3" ht="12.75" customHeight="1">
      <c r="A44" s="55" t="str">
        <f>Adressen!L1</f>
        <v>Handy</v>
      </c>
      <c r="B44" s="55" t="str">
        <f>TEXT(VLOOKUP($C$105,Adressen!$A:$XFD,12,FALSE),"0;-0;;@")</f>
        <v>0177-1234567</v>
      </c>
      <c r="C44" s="56"/>
    </row>
    <row r="45" spans="1:3" ht="12.75" customHeight="1">
      <c r="A45" s="55" t="str">
        <f>Adressen!M1</f>
        <v>Fax</v>
      </c>
      <c r="B45" s="55" t="str">
        <f>TEXT(VLOOKUP($C$105,Adressen!$A:$XFD,13,FALSE),"0;-0;;@")</f>
        <v>0123-45679</v>
      </c>
      <c r="C45" s="56"/>
    </row>
    <row r="46" spans="1:3" ht="12.75" customHeight="1">
      <c r="A46" s="55" t="str">
        <f>Adressen!N1</f>
        <v>E-Mail</v>
      </c>
      <c r="B46" s="55" t="str">
        <f>TEXT(VLOOKUP($C$105,Adressen!$A:$XFD,14,FALSE),"0;-0;;@")</f>
        <v>email@provider.com</v>
      </c>
      <c r="C46" s="56"/>
    </row>
    <row r="47" spans="1:3" ht="12.75" customHeight="1">
      <c r="A47" s="55" t="str">
        <f>Adressen!O1</f>
        <v>Webseite</v>
      </c>
      <c r="B47" s="55" t="str">
        <f>TEXT(VLOOKUP($C$105,Adressen!$A:$XFD,15,FALSE),"0;-0;;@")</f>
        <v>www.musterfirma-handelsvertretung.com</v>
      </c>
      <c r="C47" s="56"/>
    </row>
    <row r="48" spans="1:3" ht="12.75" customHeight="1">
      <c r="A48" s="55" t="str">
        <f>Adressen!P1</f>
        <v>Geburtstag</v>
      </c>
      <c r="B48" s="55" t="str">
        <f>IF(VLOOKUP($C$105,Adressen!$A:$XFD,16,FALSE)="","",(TEXT(VLOOKUP($C$105,Adressen!$A:$XFD,16,FALSE),"TT.MM.JJ")))</f>
        <v>11.02.56</v>
      </c>
      <c r="C48" s="56"/>
    </row>
    <row r="49" spans="1:3" ht="12.75" customHeight="1">
      <c r="A49" s="55" t="str">
        <f>Adressen!Q1</f>
        <v>Steuernummer</v>
      </c>
      <c r="B49" s="55" t="str">
        <f>TEXT(VLOOKUP($C$105,Adressen!$A:$XFD,17,FALSE),"0;-0;;@")</f>
        <v>123/456/7891</v>
      </c>
      <c r="C49" s="56"/>
    </row>
    <row r="50" spans="1:3" ht="12.75" customHeight="1">
      <c r="A50" s="55" t="str">
        <f>Adressen!R1</f>
        <v>Sonstiges</v>
      </c>
      <c r="B50" s="55" t="str">
        <f>TEXT(VLOOKUP($C$105,Adressen!$A:$XFD,18,FALSE),"0;-0;;@")</f>
        <v>Ansprechpartner ....</v>
      </c>
      <c r="C50" s="56"/>
    </row>
    <row r="51" spans="1:3" ht="12.75" customHeight="1">
      <c r="A51" s="55" t="str">
        <f>Adressen!S1</f>
        <v>Wichtiger Kunde? 
Bei jeder Serienbrief-Werbeaktion berücksichtigen?</v>
      </c>
      <c r="B51" s="55" t="str">
        <f>TEXT(VLOOKUP($C$105,Adressen!$A:$XFD,19,FALSE),"0;-0;;@")</f>
        <v>ja</v>
      </c>
      <c r="C51" s="56"/>
    </row>
    <row r="52" spans="1:3" ht="12.75" customHeight="1">
      <c r="A52" s="55" t="str">
        <f>Adressen!T1</f>
        <v>Bemerkungen</v>
      </c>
      <c r="B52" s="55">
        <f>TEXT(VLOOKUP($C$105,Adressen!$A:$XFD,20,FALSE),"0;-0;;@")</f>
      </c>
      <c r="C52" s="56"/>
    </row>
    <row r="53" spans="1:3" ht="12.75" customHeight="1">
      <c r="A53" s="55">
        <f>Adressen!U1</f>
        <v>0</v>
      </c>
      <c r="B53" s="55">
        <f>TEXT(VLOOKUP($C$105,Adressen!$A:$XFD,21,FALSE),"0;-0;;@")</f>
      </c>
      <c r="C53" s="56"/>
    </row>
    <row r="54" spans="1:3" ht="12.75" customHeight="1">
      <c r="A54" s="55">
        <f>Adressen!V1</f>
        <v>0</v>
      </c>
      <c r="B54" s="55">
        <f>TEXT(VLOOKUP($C$105,Adressen!$A:$XFD,22,FALSE),"0;-0;;@")</f>
      </c>
      <c r="C54" s="56"/>
    </row>
    <row r="55" spans="1:3" ht="12.75" customHeight="1">
      <c r="A55" s="55">
        <f>Adressen!W1</f>
        <v>0</v>
      </c>
      <c r="B55" s="55">
        <f>TEXT(VLOOKUP($C$105,Adressen!$A:$XFD,23,FALSE),"0;-0;;@")</f>
      </c>
      <c r="C55" s="56"/>
    </row>
    <row r="56" spans="1:3" ht="12.75" customHeight="1">
      <c r="A56" s="55">
        <f>Adressen!X1</f>
        <v>0</v>
      </c>
      <c r="B56" s="55">
        <f>TEXT(VLOOKUP($C$105,Adressen!$A:$XFD,24,FALSE),"0;-0;;@")</f>
      </c>
      <c r="C56" s="56"/>
    </row>
    <row r="57" spans="1:3" ht="12.75" customHeight="1">
      <c r="A57" s="55">
        <f>Adressen!Y1</f>
        <v>0</v>
      </c>
      <c r="B57" s="55">
        <f>TEXT(VLOOKUP($C$105,Adressen!$A:$XFD,25,FALSE),"0;-0;;@")</f>
      </c>
      <c r="C57" s="56"/>
    </row>
    <row r="58" spans="1:15" ht="12.75" customHeight="1">
      <c r="A58" s="71">
        <f>Adressen!Z1</f>
        <v>0</v>
      </c>
      <c r="B58" s="71">
        <f>TEXT(VLOOKUP($C$105,Adressen!$A:$XFD,26,FALSE),"0;-0;;@")</f>
      </c>
      <c r="C58" s="72"/>
      <c r="E58" s="113" t="s">
        <v>293</v>
      </c>
      <c r="F58" s="113"/>
      <c r="G58" s="113"/>
      <c r="H58" s="113"/>
      <c r="I58" s="113"/>
      <c r="J58" s="113"/>
      <c r="K58" s="113"/>
      <c r="L58" s="113"/>
      <c r="M58" s="113"/>
      <c r="N58" s="113"/>
      <c r="O58" s="113"/>
    </row>
    <row r="59" spans="5:15" ht="30" customHeight="1">
      <c r="E59" s="114" t="str">
        <f>B34&amp;IF(B43="","",", "&amp;A43&amp;": "&amp;B43)&amp;IF(B44="","",", "&amp;A44&amp;": "&amp;B44)&amp;IF(B45="","",", "&amp;A45&amp;": "&amp;B45)&amp;IF(B46="","",", "&amp;A46&amp;": "&amp;B46)&amp;IF(B47="","",", "&amp;A47&amp;": "&amp;B47)</f>
        <v>Name/Firma 1, Telefon: 0123-456789, Handy: 0177-1234567, Fax: 0123-45679, E-Mail: email@provider.com, Webseite: www.musterfirma-handelsvertretung.com</v>
      </c>
      <c r="F59" s="115"/>
      <c r="G59" s="115"/>
      <c r="H59" s="115"/>
      <c r="I59" s="115"/>
      <c r="J59" s="115"/>
      <c r="K59" s="115"/>
      <c r="L59" s="115"/>
      <c r="M59" s="115"/>
      <c r="N59" s="115"/>
      <c r="O59" s="115"/>
    </row>
    <row r="60" ht="12.75" customHeight="1">
      <c r="A60" s="8" t="s">
        <v>193</v>
      </c>
    </row>
    <row r="61" ht="12.75" customHeight="1">
      <c r="A61" s="9" t="s">
        <v>45</v>
      </c>
    </row>
    <row r="62" spans="1:2" ht="12.75" customHeight="1">
      <c r="A62" s="57">
        <f ca="1">DATEDIF(VALUE(B48),TODAY(),"y")</f>
        <v>49</v>
      </c>
      <c r="B62" s="9" t="s">
        <v>289</v>
      </c>
    </row>
    <row r="63" spans="1:2" ht="12.75" customHeight="1">
      <c r="A63" s="58" t="str">
        <f>IF(A62&lt;9,TEXT(A62+1,"0"),IF(A62&gt;98,TEXT(A62+1,"000"),TEXT(A62+1,"00")))</f>
        <v>50</v>
      </c>
      <c r="B63" s="9" t="s">
        <v>194</v>
      </c>
    </row>
    <row r="64" spans="1:2" ht="12.75" customHeight="1">
      <c r="A64" s="59" t="str">
        <f>IF(VALUE(A63)&lt;16,"Herzlichen Glückwunsch zu Deinem "&amp;A63&amp;". Geburtstag","Herzlichen Glückwunsch zu Ihrem "&amp;A63&amp;". Geburtstag")</f>
        <v>Herzlichen Glückwunsch zu Ihrem 50. Geburtstag</v>
      </c>
      <c r="B64" s="9" t="s">
        <v>195</v>
      </c>
    </row>
    <row r="65" spans="1:2" ht="12.75" customHeight="1">
      <c r="A65" s="60"/>
      <c r="B65" s="61"/>
    </row>
    <row r="67" ht="12.75" customHeight="1">
      <c r="A67" s="8" t="s">
        <v>257</v>
      </c>
    </row>
    <row r="69" spans="2:3" ht="12.75" customHeight="1">
      <c r="B69" s="62" t="str">
        <f>Grunddaten!A34&amp;" "&amp;Grunddaten!C34</f>
        <v>Journaleintrag speichern? (Eintrag "ja" oder "nein")</v>
      </c>
      <c r="C69" s="63" t="str">
        <f>Grunddaten!B34</f>
        <v>ja</v>
      </c>
    </row>
    <row r="70" spans="2:3" ht="12.75" customHeight="1">
      <c r="B70" s="62" t="str">
        <f>Grunddaten!A35&amp;" "&amp;Grunddaten!C35</f>
        <v>Dateikopie speichern ? (Eintrag "ja" oder "nein")</v>
      </c>
      <c r="C70" s="63" t="str">
        <f>Grunddaten!B35</f>
        <v>ja</v>
      </c>
    </row>
    <row r="71" spans="2:3" ht="12.75" customHeight="1">
      <c r="B71" s="62" t="str">
        <f>Grunddaten!A36&amp;" "&amp;Grunddaten!C36</f>
        <v>Drucken ? (Eintrag "ja" oder "nein")</v>
      </c>
      <c r="C71" s="63" t="str">
        <f>Grunddaten!B36</f>
        <v>ja</v>
      </c>
    </row>
    <row r="72" spans="2:3" ht="12.75" customHeight="1">
      <c r="B72" s="62" t="str">
        <f>Grunddaten!A37&amp;" (1,2,3,4,5,6,7,8,9,10,20,50,oder 100 möglich)"</f>
        <v>Anzahl Druckkopien? (1,2,3,4,5,6,7,8,9,10,20,50,oder 100 möglich)</v>
      </c>
      <c r="C72" s="63">
        <v>100</v>
      </c>
    </row>
    <row r="74" ht="12.75" customHeight="1">
      <c r="A74" s="9" t="str">
        <f>Grunddaten!A39</f>
        <v>Druckverzögerung bei Seriendruck (zur Vermeidung von Druckerüberlastungen)</v>
      </c>
    </row>
    <row r="76" spans="2:3" ht="12.75" customHeight="1">
      <c r="B76" s="62" t="str">
        <f>Grunddaten!A41</f>
        <v>Druckverzögerung in Sekunden:</v>
      </c>
      <c r="C76" s="63">
        <f>Grunddaten!B41</f>
        <v>4</v>
      </c>
    </row>
    <row r="77" ht="12.75" customHeight="1">
      <c r="B77" s="62"/>
    </row>
    <row r="78" spans="2:3" ht="12.75" customHeight="1">
      <c r="B78" s="62" t="str">
        <f>Grunddaten!A43&amp;" "&amp;Grunddaten!C34</f>
        <v>Druckverzögerung abschalten? (Eintrag "ja" oder "nein")</v>
      </c>
      <c r="C78" s="63" t="s">
        <v>185</v>
      </c>
    </row>
    <row r="81" spans="1:3" ht="12.75" customHeight="1">
      <c r="A81" s="8" t="s">
        <v>233</v>
      </c>
      <c r="C81" s="64" t="str">
        <f>IF(Grunddaten!B54="","",Grunddaten!B54)</f>
        <v>c:\temp\</v>
      </c>
    </row>
    <row r="83" spans="1:3" ht="12.75" customHeight="1">
      <c r="A83" s="9" t="s">
        <v>217</v>
      </c>
      <c r="C83" s="64" t="s">
        <v>295</v>
      </c>
    </row>
    <row r="85" ht="12.75" customHeight="1">
      <c r="A85" s="8" t="s">
        <v>253</v>
      </c>
    </row>
    <row r="87" spans="2:3" ht="12.75" customHeight="1">
      <c r="B87" s="62" t="s">
        <v>222</v>
      </c>
      <c r="C87" s="63" t="str">
        <f>IF(Grunddaten!B63="","",Grunddaten!B63)</f>
        <v>x</v>
      </c>
    </row>
    <row r="88" spans="2:3" ht="12.75" customHeight="1">
      <c r="B88" s="62" t="s">
        <v>223</v>
      </c>
      <c r="C88" s="63">
        <f>IF(Grunddaten!B64="","",Grunddaten!B64)</f>
      </c>
    </row>
    <row r="89" spans="2:3" ht="12.75" customHeight="1">
      <c r="B89" s="62" t="s">
        <v>224</v>
      </c>
      <c r="C89" s="63">
        <f>IF(Grunddaten!B65="","",Grunddaten!B65)</f>
      </c>
    </row>
    <row r="90" spans="2:3" ht="12.75" customHeight="1">
      <c r="B90" s="62" t="s">
        <v>225</v>
      </c>
      <c r="C90" s="63">
        <f>IF(Grunddaten!B66="","",Grunddaten!B66)</f>
      </c>
    </row>
    <row r="91" spans="2:3" ht="12.75" customHeight="1">
      <c r="B91" s="62" t="s">
        <v>226</v>
      </c>
      <c r="C91" s="63">
        <f>IF(Grunddaten!B67="","",Grunddaten!B67)</f>
      </c>
    </row>
    <row r="92" spans="2:3" ht="12.75" customHeight="1">
      <c r="B92" s="62" t="s">
        <v>227</v>
      </c>
      <c r="C92" s="63">
        <f>IF(Grunddaten!B68="","",Grunddaten!B68)</f>
      </c>
    </row>
    <row r="93" spans="2:3" ht="12.75" customHeight="1">
      <c r="B93" s="62" t="s">
        <v>220</v>
      </c>
      <c r="C93" s="63" t="str">
        <f>IF(Grunddaten!B69="","",Grunddaten!B69)</f>
        <v>x</v>
      </c>
    </row>
    <row r="94" spans="2:3" ht="12.75" customHeight="1">
      <c r="B94" s="62" t="s">
        <v>221</v>
      </c>
      <c r="C94" s="63" t="str">
        <f>IF(Grunddaten!B70="","",Grunddaten!B70)</f>
        <v>x</v>
      </c>
    </row>
    <row r="96" spans="1:3" ht="12.75" customHeight="1">
      <c r="A96" s="8" t="s">
        <v>216</v>
      </c>
      <c r="C96" s="81" t="str">
        <f ca="1">C81&amp;SUBSTITUTE(SUBSTITUTE(SUBSTITUTE(IF(C83="","",TEXT(C83,"@"))&amp;IF(C87="","",IF(P12="","","-"&amp;P12))&amp;IF(C88="","",IF(P13="","","-"&amp;P13))&amp;IF(C89="","",IF(P14="","","-"&amp;P14))&amp;IF(C90="","",IF(P15="","","-"&amp;P15))&amp;IF(C91="","",IF(P16="","","-"&amp;P16))&amp;IF(C92="","",IF(P17="","","-"&amp;P17))&amp;IF(C93="","","-"&amp;TEXT(TODAY(),"TT-MM-JJ"))&amp;IF(C94="","","-"&amp;TEXT(NOW(),"hh")&amp;"h"&amp;TEXT(NOW(),"mm")&amp;"m"&amp;TEXT(NOW(),"ss")&amp;"s"),"/","-"),","," "),":","")&amp;".xls"</f>
        <v>c:\temp\Produkt A Werbematerial-Name-Firma 1-09-02-06-21h39m58s.xls</v>
      </c>
    </row>
    <row r="97" spans="1:3" ht="12.75" customHeight="1">
      <c r="A97" s="8" t="s">
        <v>228</v>
      </c>
      <c r="B97" s="26"/>
      <c r="C97" s="26"/>
    </row>
    <row r="98" spans="1:3" ht="12.75" customHeight="1">
      <c r="A98" s="106" t="str">
        <f>C96</f>
        <v>c:\temp\Produkt A Werbematerial-Name-Firma 1-09-02-06-21h39m58s.xls</v>
      </c>
      <c r="B98" s="106"/>
      <c r="C98" s="106"/>
    </row>
    <row r="99" spans="1:3" ht="12.75" customHeight="1">
      <c r="A99" s="65"/>
      <c r="B99" s="65"/>
      <c r="C99" s="65"/>
    </row>
    <row r="100" spans="1:3" ht="12.75" customHeight="1">
      <c r="A100" s="8" t="s">
        <v>167</v>
      </c>
      <c r="C100" s="81" t="str">
        <f ca="1">LOWER(C81&amp;"Schreiben"&amp;TEXT(TODAY(),"TTMMJJ")&amp;TEXT(NOW(),"hhmmss"))&amp;".xls"</f>
        <v>c:\temp\schreiben090206213958.xls</v>
      </c>
    </row>
    <row r="101" spans="1:3" ht="12.75" customHeight="1">
      <c r="A101"/>
      <c r="B101"/>
      <c r="C101"/>
    </row>
    <row r="103" spans="1:3" ht="12.75" customHeight="1">
      <c r="A103" s="8" t="s">
        <v>198</v>
      </c>
      <c r="C103" s="81">
        <f>Grunddaten!B78</f>
        <v>24</v>
      </c>
    </row>
    <row r="105" spans="1:3" ht="12.75" customHeight="1">
      <c r="A105" s="8" t="s">
        <v>199</v>
      </c>
      <c r="C105" s="81">
        <f>IF(Beispiel_Werbematerial!C15&lt;&gt;"",Beispiel_Werbematerial!C15,IF(Grunddaten!B78="","",Grunddaten!B78))</f>
        <v>1</v>
      </c>
    </row>
    <row r="107" ht="12.75" customHeight="1">
      <c r="A107" s="8" t="s">
        <v>267</v>
      </c>
    </row>
    <row r="108" spans="1:2" ht="12.75" customHeight="1">
      <c r="A108" s="66" t="s">
        <v>269</v>
      </c>
      <c r="B108" s="67"/>
    </row>
    <row r="109" spans="1:3" ht="12.75" customHeight="1">
      <c r="A109" s="68" t="str">
        <f>Journal!A1</f>
        <v>Datum</v>
      </c>
      <c r="B109" s="69">
        <f ca="1">TODAY()</f>
        <v>38757</v>
      </c>
      <c r="C109" s="9" t="s">
        <v>45</v>
      </c>
    </row>
    <row r="110" spans="1:3" ht="12.75" customHeight="1">
      <c r="A110" s="57" t="str">
        <f>Journal!B1</f>
        <v>Dateikopie, sofern vorhanden</v>
      </c>
      <c r="B110" s="9" t="str">
        <f>A98&amp;" oder "&amp;C100</f>
        <v>c:\temp\Produkt A Werbematerial-Name-Firma 1-09-02-06-21h39m58s.xls oder c:\temp\schreiben090206213958.xls</v>
      </c>
      <c r="C110" s="9" t="s">
        <v>45</v>
      </c>
    </row>
    <row r="111" spans="1:3" ht="12.75" customHeight="1">
      <c r="A111" s="57" t="str">
        <f>Journal!C1</f>
        <v>Anschrift, Zeile 1</v>
      </c>
      <c r="B111" s="9" t="str">
        <f aca="true" t="shared" si="0" ref="B111:B116">IF(P12="","",P12)</f>
        <v>Name/Firma 1</v>
      </c>
      <c r="C111" s="9" t="s">
        <v>45</v>
      </c>
    </row>
    <row r="112" spans="1:3" ht="12.75" customHeight="1">
      <c r="A112" s="57" t="str">
        <f>Journal!D1</f>
        <v>Anschrift, Zeile 2</v>
      </c>
      <c r="B112" s="9" t="str">
        <f t="shared" si="0"/>
        <v>Firmenzusatz/Abteilung 1</v>
      </c>
      <c r="C112" s="9" t="s">
        <v>45</v>
      </c>
    </row>
    <row r="113" spans="1:3" ht="12.75" customHeight="1">
      <c r="A113" s="57" t="str">
        <f>Journal!E1</f>
        <v>Anschrift, Zeile 3</v>
      </c>
      <c r="B113" s="9" t="str">
        <f t="shared" si="0"/>
        <v>zu Händen 1</v>
      </c>
      <c r="C113" s="9" t="s">
        <v>45</v>
      </c>
    </row>
    <row r="114" spans="1:3" ht="12.75" customHeight="1">
      <c r="A114" s="57" t="str">
        <f>Journal!F1</f>
        <v>Anschrift, Zeile 4</v>
      </c>
      <c r="B114" s="9" t="str">
        <f t="shared" si="0"/>
        <v>Strasse 1</v>
      </c>
      <c r="C114" s="9" t="s">
        <v>45</v>
      </c>
    </row>
    <row r="115" spans="1:3" ht="12.75" customHeight="1">
      <c r="A115" s="57" t="str">
        <f>Journal!G1</f>
        <v>Anschrift, Zeile 5</v>
      </c>
      <c r="B115" s="9" t="str">
        <f t="shared" si="0"/>
        <v>011111 Ort 1</v>
      </c>
      <c r="C115" s="9" t="s">
        <v>45</v>
      </c>
    </row>
    <row r="116" spans="1:3" ht="12.75" customHeight="1">
      <c r="A116" s="57" t="str">
        <f>Journal!H1</f>
        <v>Anschrift, Zeile 6</v>
      </c>
      <c r="B116" s="9" t="str">
        <f t="shared" si="0"/>
        <v>Land 1</v>
      </c>
      <c r="C116" s="9" t="s">
        <v>45</v>
      </c>
    </row>
    <row r="117" spans="1:3" ht="12.75" customHeight="1">
      <c r="A117" s="57" t="str">
        <f>Journal!I1</f>
        <v>Betreff 1</v>
      </c>
      <c r="B117" s="9" t="str">
        <f>IF(P21="","",P21)</f>
        <v>Ihr Auftrag Nr. 1</v>
      </c>
      <c r="C117" s="9" t="s">
        <v>45</v>
      </c>
    </row>
    <row r="118" spans="1:3" ht="12.75" customHeight="1">
      <c r="A118" s="57" t="str">
        <f>Journal!J1</f>
        <v>Betreff 2</v>
      </c>
      <c r="B118" s="9" t="str">
        <f>IF(P22="","",P22)</f>
        <v>Ihre Kürzungsanzeige vom 19.01.05 über € 100,00</v>
      </c>
      <c r="C118" s="9" t="s">
        <v>45</v>
      </c>
    </row>
    <row r="119" spans="1:3" ht="12.75" customHeight="1">
      <c r="A119" s="57" t="str">
        <f>Journal!K1</f>
        <v>Betreff 3</v>
      </c>
      <c r="B119" s="9" t="str">
        <f>IF(P23="","",P23)</f>
        <v>Unsere Rechnung Nr. 4040400 vom 03.01.05 über € 200,00</v>
      </c>
      <c r="C119" s="9" t="s">
        <v>45</v>
      </c>
    </row>
    <row r="120" spans="1:3" ht="12.75" customHeight="1">
      <c r="A120" s="57">
        <f>Journal!L1</f>
        <v>0</v>
      </c>
      <c r="C120" s="9" t="s">
        <v>45</v>
      </c>
    </row>
    <row r="121" spans="1:3" ht="12.75" customHeight="1">
      <c r="A121" s="57">
        <f>Journal!M1</f>
        <v>0</v>
      </c>
      <c r="C121" s="9" t="s">
        <v>45</v>
      </c>
    </row>
    <row r="122" spans="1:3" ht="12.75" customHeight="1">
      <c r="A122" s="57">
        <f>Journal!N1</f>
        <v>0</v>
      </c>
      <c r="C122" s="9" t="s">
        <v>45</v>
      </c>
    </row>
    <row r="123" spans="1:3" ht="12.75" customHeight="1">
      <c r="A123" s="57">
        <f>Journal!O1</f>
        <v>0</v>
      </c>
      <c r="C123" s="9" t="s">
        <v>45</v>
      </c>
    </row>
    <row r="124" spans="1:3" ht="12.75" customHeight="1">
      <c r="A124" s="57">
        <f>Journal!P1</f>
        <v>0</v>
      </c>
      <c r="C124" s="9" t="s">
        <v>45</v>
      </c>
    </row>
    <row r="125" spans="1:3" ht="12.75" customHeight="1">
      <c r="A125" s="57">
        <f>Journal!Q1</f>
        <v>0</v>
      </c>
      <c r="C125" s="9" t="s">
        <v>45</v>
      </c>
    </row>
    <row r="126" spans="1:3" ht="12.75" customHeight="1">
      <c r="A126" s="57">
        <f>Journal!R1</f>
        <v>0</v>
      </c>
      <c r="C126" s="9" t="s">
        <v>45</v>
      </c>
    </row>
    <row r="127" spans="1:3" ht="12.75" customHeight="1">
      <c r="A127" s="57">
        <f>Journal!S1</f>
        <v>0</v>
      </c>
      <c r="C127" s="9" t="s">
        <v>45</v>
      </c>
    </row>
    <row r="128" spans="1:3" ht="12.75" customHeight="1">
      <c r="A128" s="57">
        <f>Journal!T1</f>
        <v>0</v>
      </c>
      <c r="C128" s="9" t="s">
        <v>45</v>
      </c>
    </row>
    <row r="129" spans="1:3" ht="12.75" customHeight="1">
      <c r="A129" s="57">
        <f>Journal!U1</f>
        <v>0</v>
      </c>
      <c r="C129" s="9" t="s">
        <v>45</v>
      </c>
    </row>
    <row r="130" spans="1:3" ht="12.75" customHeight="1">
      <c r="A130" s="57">
        <f>Journal!V1</f>
        <v>0</v>
      </c>
      <c r="C130" s="9" t="s">
        <v>45</v>
      </c>
    </row>
    <row r="131" spans="1:3" ht="12.75" customHeight="1">
      <c r="A131" s="57">
        <f>Journal!W1</f>
        <v>0</v>
      </c>
      <c r="C131" s="9" t="s">
        <v>45</v>
      </c>
    </row>
    <row r="132" spans="1:3" ht="12.75" customHeight="1">
      <c r="A132" s="57">
        <f>Journal!X1</f>
        <v>0</v>
      </c>
      <c r="C132" s="9" t="s">
        <v>45</v>
      </c>
    </row>
    <row r="133" spans="1:3" ht="12.75" customHeight="1">
      <c r="A133" s="57">
        <f>Journal!Y1</f>
        <v>0</v>
      </c>
      <c r="C133" s="9" t="s">
        <v>45</v>
      </c>
    </row>
    <row r="134" spans="1:3" ht="12.75" customHeight="1">
      <c r="A134" s="57">
        <f>Journal!Z1</f>
        <v>0</v>
      </c>
      <c r="C134" s="9" t="s">
        <v>45</v>
      </c>
    </row>
    <row r="135" spans="1:3" ht="12.75" customHeight="1">
      <c r="A135" s="70"/>
      <c r="B135" s="70"/>
      <c r="C135" s="9" t="s">
        <v>45</v>
      </c>
    </row>
  </sheetData>
  <mergeCells count="16">
    <mergeCell ref="A98:C98"/>
    <mergeCell ref="P26:Y26"/>
    <mergeCell ref="W8:Z8"/>
    <mergeCell ref="W9:Z9"/>
    <mergeCell ref="W10:Z10"/>
    <mergeCell ref="E58:O58"/>
    <mergeCell ref="E59:O59"/>
    <mergeCell ref="P1:V5"/>
    <mergeCell ref="P6:V7"/>
    <mergeCell ref="W1:Z1"/>
    <mergeCell ref="W2:Z2"/>
    <mergeCell ref="W3:Z3"/>
    <mergeCell ref="W4:Z4"/>
    <mergeCell ref="W5:Z5"/>
    <mergeCell ref="W6:Z6"/>
    <mergeCell ref="W7:Z7"/>
  </mergeCells>
  <printOptions/>
  <pageMargins left="0.7874015748031497" right="0.3937007874015748" top="0.3937007874015748" bottom="0.7874015748031497" header="0.1968503937007874" footer="0.3937007874015748"/>
  <pageSetup horizontalDpi="600" verticalDpi="600" orientation="portrait" paperSize="9" r:id="rId4"/>
  <drawing r:id="rId3"/>
  <legacyDrawing r:id="rId2"/>
</worksheet>
</file>

<file path=xl/worksheets/sheet8.xml><?xml version="1.0" encoding="utf-8"?>
<worksheet xmlns="http://schemas.openxmlformats.org/spreadsheetml/2006/main" xmlns:r="http://schemas.openxmlformats.org/officeDocument/2006/relationships">
  <sheetPr codeName="Tabelle6"/>
  <dimension ref="A1:IV1"/>
  <sheetViews>
    <sheetView workbookViewId="0" topLeftCell="A1">
      <pane ySplit="1" topLeftCell="BM2" activePane="bottomLeft" state="frozen"/>
      <selection pane="topLeft" activeCell="A1" sqref="A1"/>
      <selection pane="bottomLeft" activeCell="A2" sqref="A2"/>
    </sheetView>
  </sheetViews>
  <sheetFormatPr defaultColWidth="11.421875" defaultRowHeight="12.75"/>
  <cols>
    <col min="1" max="1" width="12.8515625" style="0" bestFit="1" customWidth="1"/>
    <col min="2" max="2" width="52.8515625" style="0" bestFit="1" customWidth="1"/>
    <col min="3" max="3" width="24.7109375" style="0" bestFit="1" customWidth="1"/>
    <col min="4" max="4" width="24.7109375" style="0" customWidth="1"/>
    <col min="5" max="5" width="16.57421875" style="0" customWidth="1"/>
    <col min="6" max="10" width="14.8515625" style="0" bestFit="1" customWidth="1"/>
    <col min="11" max="13" width="7.8515625" style="0" bestFit="1" customWidth="1"/>
  </cols>
  <sheetData>
    <row r="1" spans="1:256" ht="12.75">
      <c r="A1" s="104" t="s">
        <v>252</v>
      </c>
      <c r="B1" s="104" t="s">
        <v>251</v>
      </c>
      <c r="C1" s="104" t="s">
        <v>245</v>
      </c>
      <c r="D1" s="104" t="s">
        <v>246</v>
      </c>
      <c r="E1" s="104" t="s">
        <v>247</v>
      </c>
      <c r="F1" s="104" t="s">
        <v>248</v>
      </c>
      <c r="G1" s="104" t="s">
        <v>249</v>
      </c>
      <c r="H1" s="104" t="s">
        <v>250</v>
      </c>
      <c r="I1" s="104" t="s">
        <v>242</v>
      </c>
      <c r="J1" s="104" t="s">
        <v>243</v>
      </c>
      <c r="K1" s="104" t="s">
        <v>244</v>
      </c>
      <c r="L1" s="104"/>
      <c r="M1" s="104"/>
      <c r="N1" s="104"/>
      <c r="O1" s="104"/>
      <c r="P1" s="104"/>
      <c r="Q1" s="104"/>
      <c r="R1" s="104"/>
      <c r="S1" s="104"/>
      <c r="T1" s="104"/>
      <c r="U1" s="104"/>
      <c r="V1" s="104"/>
      <c r="W1" s="104"/>
      <c r="X1" s="104"/>
      <c r="Y1" s="104"/>
      <c r="Z1" s="104"/>
      <c r="IV1">
        <f>65536-COUNTBLANK(A:A)</f>
        <v>1</v>
      </c>
    </row>
  </sheetData>
  <printOptions/>
  <pageMargins left="0.75" right="0.75" top="1" bottom="1" header="0.4921259845" footer="0.492125984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codeName="Tabelle51"/>
  <dimension ref="A1:R135"/>
  <sheetViews>
    <sheetView workbookViewId="0" topLeftCell="A1">
      <selection activeCell="A3" sqref="A3"/>
    </sheetView>
  </sheetViews>
  <sheetFormatPr defaultColWidth="11.421875" defaultRowHeight="12.75" customHeight="1"/>
  <cols>
    <col min="1" max="1" width="40.28125" style="9" bestFit="1" customWidth="1"/>
    <col min="2" max="2" width="13.00390625" style="9" customWidth="1"/>
    <col min="3" max="3" width="23.7109375" style="9" customWidth="1"/>
    <col min="4" max="4" width="24.28125" style="9" customWidth="1"/>
    <col min="5" max="15" width="8.28125" style="10" customWidth="1"/>
    <col min="16" max="16" width="16.421875" style="0" customWidth="1"/>
    <col min="22" max="22" width="49.8515625" style="0" customWidth="1"/>
    <col min="23" max="23" width="8.140625" style="0" customWidth="1"/>
    <col min="24" max="24" width="3.7109375" style="0" customWidth="1"/>
    <col min="25" max="25" width="9.140625" style="0" customWidth="1"/>
    <col min="26" max="26" width="10.7109375" style="0" customWidth="1"/>
    <col min="27" max="27" width="3.00390625" style="0" customWidth="1"/>
    <col min="28" max="28" width="55.7109375" style="0" customWidth="1"/>
    <col min="29" max="29" width="12.00390625" style="0" customWidth="1"/>
    <col min="30" max="30" width="10.7109375" style="0" customWidth="1"/>
    <col min="31" max="31" width="3.00390625" style="0" customWidth="1"/>
    <col min="32" max="32" width="20.28125" style="0" customWidth="1"/>
    <col min="33" max="33" width="10.7109375" style="0" customWidth="1"/>
    <col min="34" max="34" width="3.00390625" style="0" customWidth="1"/>
    <col min="36" max="36" width="36.421875" style="0" customWidth="1"/>
    <col min="40" max="40" width="46.00390625" style="0" customWidth="1"/>
    <col min="52" max="52" width="40.8515625" style="0" customWidth="1"/>
  </cols>
  <sheetData>
    <row r="1" spans="1:15" ht="12.75" customHeight="1">
      <c r="A1" s="8" t="s">
        <v>268</v>
      </c>
      <c r="C1" s="33"/>
      <c r="E1" s="109" t="str">
        <f>IF(Grunddaten!B15="","",Grunddaten!B15)</f>
        <v>Musterfirma</v>
      </c>
      <c r="F1" s="109"/>
      <c r="G1" s="109"/>
      <c r="H1" s="109"/>
      <c r="I1" s="109"/>
      <c r="J1" s="109"/>
      <c r="K1" s="109"/>
      <c r="L1" s="108" t="str">
        <f>IF(Grunddaten!B18="","",Grunddaten!B18)</f>
        <v>Musterfirma GmbH &amp; Co. KG</v>
      </c>
      <c r="M1" s="108"/>
      <c r="N1" s="108"/>
      <c r="O1" s="108"/>
    </row>
    <row r="2" spans="1:15" ht="12.75" customHeight="1">
      <c r="A2" s="8" t="s">
        <v>266</v>
      </c>
      <c r="E2" s="109"/>
      <c r="F2" s="109"/>
      <c r="G2" s="109"/>
      <c r="H2" s="109"/>
      <c r="I2" s="109"/>
      <c r="J2" s="109"/>
      <c r="K2" s="109"/>
      <c r="L2" s="108" t="str">
        <f>IF(Grunddaten!B19="","",Grunddaten!B19)</f>
        <v>Leistungen aller Art</v>
      </c>
      <c r="M2" s="108"/>
      <c r="N2" s="108"/>
      <c r="O2" s="108"/>
    </row>
    <row r="3" spans="5:15" ht="12.75" customHeight="1">
      <c r="E3" s="109"/>
      <c r="F3" s="109"/>
      <c r="G3" s="109"/>
      <c r="H3" s="109"/>
      <c r="I3" s="109"/>
      <c r="J3" s="109"/>
      <c r="K3" s="109"/>
      <c r="L3" s="108" t="str">
        <f>IF(Grunddaten!B20="","",Grunddaten!B20)</f>
        <v>Musterstraße 1</v>
      </c>
      <c r="M3" s="108"/>
      <c r="N3" s="108"/>
      <c r="O3" s="108"/>
    </row>
    <row r="4" spans="1:15" ht="12.75" customHeight="1">
      <c r="A4" s="34" t="s">
        <v>169</v>
      </c>
      <c r="E4" s="109"/>
      <c r="F4" s="109"/>
      <c r="G4" s="109"/>
      <c r="H4" s="109"/>
      <c r="I4" s="109"/>
      <c r="J4" s="109"/>
      <c r="K4" s="109"/>
      <c r="L4" s="108" t="str">
        <f>IF(Grunddaten!B21="","",Grunddaten!B21)</f>
        <v>11111 Musterort</v>
      </c>
      <c r="M4" s="108"/>
      <c r="N4" s="108"/>
      <c r="O4" s="108"/>
    </row>
    <row r="5" spans="1:15" ht="12.75" customHeight="1">
      <c r="A5" s="35"/>
      <c r="B5" s="9" t="s">
        <v>255</v>
      </c>
      <c r="E5" s="109"/>
      <c r="F5" s="109"/>
      <c r="G5" s="109"/>
      <c r="H5" s="109"/>
      <c r="I5" s="109"/>
      <c r="J5" s="109"/>
      <c r="K5" s="109"/>
      <c r="L5" s="108" t="str">
        <f>IF(Grunddaten!B22="","",Grunddaten!A22&amp;" "&amp;Grunddaten!B22)</f>
        <v>Tel.: 0123 - 45 67 89 - 0</v>
      </c>
      <c r="M5" s="108"/>
      <c r="N5" s="108"/>
      <c r="O5" s="108"/>
    </row>
    <row r="6" spans="1:15" ht="12.75" customHeight="1">
      <c r="A6" s="36"/>
      <c r="B6" s="9" t="s">
        <v>256</v>
      </c>
      <c r="E6" s="110" t="str">
        <f>IF(Grunddaten!B16="","",Grunddaten!B16)</f>
        <v>Wir tun alles für Sie !</v>
      </c>
      <c r="F6" s="110"/>
      <c r="G6" s="110"/>
      <c r="H6" s="110"/>
      <c r="I6" s="110"/>
      <c r="J6" s="110"/>
      <c r="K6" s="110"/>
      <c r="L6" s="108" t="str">
        <f>IF(Grunddaten!B23="","",Grunddaten!A23&amp;" "&amp;Grunddaten!B23)</f>
        <v>Fax: 0123 - 45 67 89 - 123</v>
      </c>
      <c r="M6" s="108"/>
      <c r="N6" s="108"/>
      <c r="O6" s="108"/>
    </row>
    <row r="7" spans="1:15" ht="12.75" customHeight="1">
      <c r="A7" s="37"/>
      <c r="B7" s="9" t="s">
        <v>170</v>
      </c>
      <c r="E7" s="110"/>
      <c r="F7" s="110"/>
      <c r="G7" s="110"/>
      <c r="H7" s="110"/>
      <c r="I7" s="110"/>
      <c r="J7" s="110"/>
      <c r="K7" s="110"/>
      <c r="L7" s="108" t="str">
        <f>IF(Grunddaten!B24="","",Grunddaten!A24&amp;" "&amp;Grunddaten!B24)</f>
        <v>Handy: 0177 - 45 67 89</v>
      </c>
      <c r="M7" s="108"/>
      <c r="N7" s="108"/>
      <c r="O7" s="108"/>
    </row>
    <row r="8" spans="1:15" ht="12.75" customHeight="1">
      <c r="A8" s="38"/>
      <c r="B8" s="9" t="s">
        <v>254</v>
      </c>
      <c r="E8" s="23"/>
      <c r="F8" s="23"/>
      <c r="G8" s="23"/>
      <c r="H8" s="23"/>
      <c r="I8" s="23"/>
      <c r="J8" s="23"/>
      <c r="K8" s="23"/>
      <c r="L8" s="108" t="str">
        <f>IF(Grunddaten!B25="","",Grunddaten!A25&amp;" "&amp;Grunddaten!B25)</f>
        <v>E-Mail: info@musterfirma.com</v>
      </c>
      <c r="M8" s="108"/>
      <c r="N8" s="108"/>
      <c r="O8" s="108"/>
    </row>
    <row r="9" spans="1:15" ht="12.75" customHeight="1">
      <c r="A9" s="39"/>
      <c r="B9" s="9" t="s">
        <v>208</v>
      </c>
      <c r="E9" s="23"/>
      <c r="F9" s="23"/>
      <c r="G9" s="23"/>
      <c r="H9" s="23"/>
      <c r="I9" s="23"/>
      <c r="J9" s="23"/>
      <c r="K9" s="23"/>
      <c r="L9" s="108" t="str">
        <f>IF(Grunddaten!B26="","",Grunddaten!A26&amp;" "&amp;Grunddaten!B26)</f>
        <v>Internet: www.musterfirma.com</v>
      </c>
      <c r="M9" s="108"/>
      <c r="N9" s="108"/>
      <c r="O9" s="108"/>
    </row>
    <row r="10" spans="5:15" ht="12.75" customHeight="1">
      <c r="E10" s="23"/>
      <c r="F10" s="23"/>
      <c r="G10" s="23"/>
      <c r="H10" s="23"/>
      <c r="I10" s="23"/>
      <c r="J10" s="24"/>
      <c r="K10" s="23"/>
      <c r="L10" s="108" t="str">
        <f>IF(Grunddaten!B27="","",Grunddaten!A27&amp;" "&amp;Grunddaten!B27)</f>
        <v>Unser Zeichen: abc/mu</v>
      </c>
      <c r="M10" s="108"/>
      <c r="N10" s="108"/>
      <c r="O10" s="108"/>
    </row>
    <row r="11" spans="1:10" ht="12.75" customHeight="1">
      <c r="A11" s="9" t="s">
        <v>171</v>
      </c>
      <c r="E11" s="12" t="str">
        <f>IF(E1="","",E1)&amp;IF(L3="","",", "&amp;L3)&amp;IF(L4="","",", "&amp;L4)</f>
        <v>Musterfirma, Musterstraße 1, 11111 Musterort</v>
      </c>
      <c r="J11" s="11"/>
    </row>
    <row r="12" spans="1:10" ht="12.75" customHeight="1">
      <c r="A12" s="9" t="s">
        <v>178</v>
      </c>
      <c r="E12" s="13" t="str">
        <f>IF(VLOOKUP($C$105,Adressen!A:G,2,FALSE)="","",VLOOKUP($C$105,Adressen!A:G,2,FALSE))</f>
        <v>Paul Schmidt</v>
      </c>
      <c r="J12" s="11"/>
    </row>
    <row r="13" spans="5:10" ht="12.75" customHeight="1">
      <c r="E13" s="13" t="str">
        <f>IF(VLOOKUP($C$105,Adressen!A:I,3,FALSE)&lt;&gt;"",VLOOKUP($C$105,Adressen!A:I,3,FALSE),IF(VLOOKUP($C$105,Adressen!A:I,4,FALSE)&lt;&gt;"",VLOOKUP($C$105,Adressen!A:I,4,FALSE),IF(VLOOKUP($C$105,Adressen!A:I,5,FALSE)="",IF(VLOOKUP($C$105,Adressen!A:I,6,FALSE)="","",VLOOKUP($C$105,Adressen!A:I,6,FALSE)),VLOOKUP($C$105,Adressen!A:I,5,FALSE))))</f>
        <v>Hauptstraße 24</v>
      </c>
      <c r="J13" s="11"/>
    </row>
    <row r="14" spans="5:10" ht="12.75" customHeight="1">
      <c r="E14" s="13" t="str">
        <f>IF(AND(VLOOKUP($C$105,Adressen!A:I,4,FALSE)&lt;&gt;E13,VLOOKUP($C$105,Adressen!A:I,4,FALSE)&lt;&gt;""),VLOOKUP($C$105,Adressen!A:I,4,FALSE),IF(AND(VLOOKUP($C$105,Adressen!A:I,5,FALSE)&lt;&gt;E13,VLOOKUP($C$105,Adressen!A:I,5,FALSE)&lt;&gt;""),VLOOKUP($C$105,Adressen!A:I,5,FALSE),IF(VLOOKUP($C$105,Adressen!A:I,6,FALSE)&lt;&gt;E13,VLOOKUP($C$105,Adressen!A:I,6,FALSE),IF(VLOOKUP($C$105,Adressen!A:I,7,FALSE)&lt;&gt;"",VLOOKUP($C$105,Adressen!A:I,7,FALSE),""))))</f>
        <v>44444 Ort</v>
      </c>
      <c r="J14" s="11"/>
    </row>
    <row r="15" spans="1:10" ht="12.75" customHeight="1">
      <c r="A15" s="8" t="s">
        <v>168</v>
      </c>
      <c r="B15" s="40"/>
      <c r="C15" s="41"/>
      <c r="E15" s="13">
        <f>IF(E14="","",IF(AND(VLOOKUP($C$105,Adressen!A:I,4,FALSE)=E14,VLOOKUP($C$105,Adressen!A:I,5,FALSE)&lt;&gt;""),VLOOKUP($C$105,Adressen!A:I,5,FALSE),IF(AND(VLOOKUP($C$105,Adressen!A:I,4,FALSE)=E14,VLOOKUP($C$105,Adressen!A:I,6,FALSE)&lt;&gt;""),VLOOKUP($C$105,Adressen!A:I,6,FALSE),IF(AND(VLOOKUP($C$105,Adressen!A:I,5,FALSE)=E14,VLOOKUP($C$105,Adressen!A:I,6,FALSE)&lt;&gt;""),VLOOKUP($C$105,Adressen!A:I,6,FALSE),IF(AND(VLOOKUP($C$105,Adressen!A:I,6,FALSE)=E14,VLOOKUP($C$105,Adressen!A:I,7,FALSE)&lt;&gt;""),VLOOKUP($C$105,Adressen!A:I,7,FALSE),"")))))</f>
      </c>
      <c r="J15" s="11"/>
    </row>
    <row r="16" spans="5:10" ht="12.75" customHeight="1">
      <c r="E16" s="13">
        <f>IF(E15="","",IF(AND(VLOOKUP($C$105,Adressen!A:I,4,FALSE)=E15,VLOOKUP($C$105,Adressen!A:I,5,FALSE)&lt;&gt;""),VLOOKUP($C$105,Adressen!A:I,5,FALSE),IF(AND(VLOOKUP($C$105,Adressen!A:I,4,FALSE)=E15,VLOOKUP($C$105,Adressen!A:I,6,FALSE)&lt;&gt;""),VLOOKUP($C$105,Adressen!A:I,6,FALSE),IF(AND(VLOOKUP($C$105,Adressen!A:I,5,FALSE)=E15,VLOOKUP($C$105,Adressen!A:I,6,FALSE)&lt;&gt;""),VLOOKUP($C$105,Adressen!A:I,6,FALSE),IF(AND(VLOOKUP($C$105,Adressen!A:I,6,FALSE)=E15,VLOOKUP($C$105,Adressen!A:I,7,FALSE)&lt;&gt;""),VLOOKUP($C$105,Adressen!A:I,7,FALSE),"")))))</f>
      </c>
      <c r="J16" s="11"/>
    </row>
    <row r="17" spans="1:5" ht="12.75" customHeight="1">
      <c r="A17" s="8" t="s">
        <v>166</v>
      </c>
      <c r="C17" s="42"/>
      <c r="E17" s="13">
        <f>IF(E16="","",IF(AND(VLOOKUP($C$105,Adressen!A:I,4,FALSE)=E16,VLOOKUP($C$105,Adressen!A:I,5,FALSE)&lt;&gt;""),VLOOKUP($C$105,Adressen!A:I,5,FALSE),IF(AND(VLOOKUP($C$105,Adressen!A:I,4,FALSE)=E16,VLOOKUP($C$105,Adressen!A:I,6,FALSE)&lt;&gt;""),VLOOKUP($C$105,Adressen!A:I,6,FALSE),IF(AND(VLOOKUP($C$105,Adressen!A:I,5,FALSE)=E16,VLOOKUP($C$105,Adressen!A:I,6,FALSE)&lt;&gt;""),VLOOKUP($C$105,Adressen!A:I,6,FALSE),IF(AND(VLOOKUP($C$105,Adressen!A:I,6,FALSE)=E16,VLOOKUP($C$105,Adressen!A:I,7,FALSE)&lt;&gt;""),VLOOKUP($C$105,Adressen!A:I,7,FALSE),"")))))</f>
      </c>
    </row>
    <row r="18" spans="5:10" ht="12.75" customHeight="1">
      <c r="E18" s="13"/>
      <c r="J18" s="11"/>
    </row>
    <row r="19" spans="1:13" ht="12.75" customHeight="1">
      <c r="A19" s="8" t="s">
        <v>209</v>
      </c>
      <c r="C19" s="43"/>
      <c r="E19" s="13"/>
      <c r="J19" s="11"/>
      <c r="M19" s="10" t="str">
        <f ca="1">"Datum: "&amp;IF(C17="",TEXT(TODAY(),"TT.MM.JJ"),C17)</f>
        <v>Datum: 09.02.06</v>
      </c>
    </row>
    <row r="20" spans="10:18" ht="12.75" customHeight="1">
      <c r="J20" s="11"/>
      <c r="R20" s="1"/>
    </row>
    <row r="21" spans="1:5" ht="12.75" customHeight="1">
      <c r="A21" s="8" t="s">
        <v>202</v>
      </c>
      <c r="B21" s="44" t="s">
        <v>46</v>
      </c>
      <c r="C21" s="45" t="s">
        <v>47</v>
      </c>
      <c r="E21" s="14">
        <f>IF(C19&gt;"",C19,IF(C105="","",IF(VLOOKUP(C105,Adressen!$A:$XFD,10,FALSE)="","",VLOOKUP(C105,Adressen!$A:$XFD,10,FALSE))))</f>
      </c>
    </row>
    <row r="22" spans="1:5" ht="12.75" customHeight="1">
      <c r="A22" s="26" t="s">
        <v>207</v>
      </c>
      <c r="B22" s="46" t="s">
        <v>48</v>
      </c>
      <c r="C22" s="47" t="s">
        <v>49</v>
      </c>
      <c r="E22" s="15" t="str">
        <f>IF(B21="","",B21)&amp;IF(C21="",""," "&amp;C21)&amp;IF(B22="",""," "&amp;B22)&amp;IF(C22="",""," "&amp;C22)&amp;IF(B23="",""," "&amp;B23)&amp;IF(C23="",""," "&amp;C23)&amp;IF(B24="",""," "&amp;B24)&amp;IF(C24="",""," "&amp;C24)</f>
        <v>Ihre Kürzungsanzeige vom 19.01.05 über € 100,00</v>
      </c>
    </row>
    <row r="23" spans="1:12" ht="12.75" customHeight="1">
      <c r="A23" s="26" t="s">
        <v>207</v>
      </c>
      <c r="B23" s="46" t="s">
        <v>50</v>
      </c>
      <c r="C23" s="48" t="s">
        <v>51</v>
      </c>
      <c r="E23" s="16" t="str">
        <f>IF(B25="","",B25)&amp;IF(C25="",""," "&amp;C25)&amp;IF(B26="",""," "&amp;B26)&amp;IF(C26="",""," "&amp;C26)&amp;IF(B27="",""," "&amp;B27)&amp;IF(C27="",""," "&amp;C27)&amp;IF(B28="",""," "&amp;B28)&amp;IF(C28="",""," "&amp;C28)</f>
        <v>Unsere Rechnung Nr. 4040400 vom 03.01.05 über € 200,00</v>
      </c>
      <c r="F23" s="17"/>
      <c r="G23" s="17"/>
      <c r="H23" s="17"/>
      <c r="I23" s="17"/>
      <c r="J23" s="11"/>
      <c r="K23" s="17"/>
      <c r="L23" s="17"/>
    </row>
    <row r="24" spans="1:12" ht="12.75" customHeight="1">
      <c r="A24" s="26" t="s">
        <v>207</v>
      </c>
      <c r="B24" s="49"/>
      <c r="C24" s="50"/>
      <c r="E24" s="17"/>
      <c r="F24" s="17"/>
      <c r="G24" s="17"/>
      <c r="H24" s="17"/>
      <c r="I24" s="17"/>
      <c r="J24" s="11"/>
      <c r="K24" s="17"/>
      <c r="L24" s="17"/>
    </row>
    <row r="25" spans="1:3" ht="12.75" customHeight="1">
      <c r="A25" s="8" t="s">
        <v>203</v>
      </c>
      <c r="B25" s="46" t="s">
        <v>52</v>
      </c>
      <c r="C25" s="51" t="s">
        <v>53</v>
      </c>
    </row>
    <row r="26" spans="1:14" ht="12.75" customHeight="1">
      <c r="A26" s="26" t="s">
        <v>207</v>
      </c>
      <c r="B26" s="46" t="s">
        <v>54</v>
      </c>
      <c r="C26" s="47" t="s">
        <v>55</v>
      </c>
      <c r="E26" s="107" t="str">
        <f>IF(VLOOKUP(C105,Adressen!$A:$XFD,9,FALSE)="","",VLOOKUP(C105,Adressen!$A:$XFD,9,FALSE))</f>
        <v>Hallo Paul,</v>
      </c>
      <c r="F26" s="107"/>
      <c r="G26" s="107"/>
      <c r="H26" s="107"/>
      <c r="I26" s="107"/>
      <c r="J26" s="107"/>
      <c r="K26" s="107"/>
      <c r="L26" s="107"/>
      <c r="M26" s="107"/>
      <c r="N26" s="107"/>
    </row>
    <row r="27" spans="1:3" ht="12.75" customHeight="1">
      <c r="A27" s="26" t="s">
        <v>207</v>
      </c>
      <c r="B27" s="46" t="s">
        <v>48</v>
      </c>
      <c r="C27" s="48" t="s">
        <v>56</v>
      </c>
    </row>
    <row r="28" spans="1:3" ht="12.75" customHeight="1">
      <c r="A28" s="26" t="s">
        <v>207</v>
      </c>
      <c r="B28" s="49" t="s">
        <v>50</v>
      </c>
      <c r="C28" s="50" t="s">
        <v>57</v>
      </c>
    </row>
    <row r="30" ht="12.75" customHeight="1">
      <c r="A30" s="8" t="s">
        <v>177</v>
      </c>
    </row>
    <row r="31" spans="1:2" ht="12.75" customHeight="1">
      <c r="A31" s="8" t="s">
        <v>179</v>
      </c>
      <c r="B31" s="8"/>
    </row>
    <row r="32" spans="1:3" ht="12.75" customHeight="1">
      <c r="A32" s="8" t="s">
        <v>180</v>
      </c>
      <c r="C32" s="52"/>
    </row>
    <row r="33" spans="1:3" ht="12.75" customHeight="1">
      <c r="A33" s="21" t="str">
        <f>Adressen!A1</f>
        <v>Index</v>
      </c>
      <c r="B33" s="53" t="str">
        <f>TEXT(VLOOKUP($C$105,Adressen!$A:$XFD,1,FALSE),"0;-0;;@")</f>
        <v>24</v>
      </c>
      <c r="C33" s="54"/>
    </row>
    <row r="34" spans="1:3" ht="12.75" customHeight="1">
      <c r="A34" s="22" t="str">
        <f>Adressen!B1</f>
        <v>Name/Firma</v>
      </c>
      <c r="B34" s="55" t="str">
        <f>TEXT(VLOOKUP($C$105,Adressen!$A:$XFD,2,FALSE),"0;-0;;@")</f>
        <v>Paul Schmidt</v>
      </c>
      <c r="C34" s="56"/>
    </row>
    <row r="35" spans="1:3" ht="12.75" customHeight="1">
      <c r="A35" s="22" t="str">
        <f>Adressen!C1</f>
        <v>Namens- oder Firmenzusatz</v>
      </c>
      <c r="B35" s="55">
        <f>TEXT(VLOOKUP($C$105,Adressen!$A:$XFD,3,FALSE),"0;-0;;@")</f>
      </c>
      <c r="C35" s="56"/>
    </row>
    <row r="36" spans="1:3" ht="12.75" customHeight="1">
      <c r="A36" s="22" t="str">
        <f>Adressen!D1</f>
        <v>zu Händen ...</v>
      </c>
      <c r="B36" s="55">
        <f>TEXT(VLOOKUP($C$105,Adressen!$A:$XFD,4,FALSE),"0;-0;;@")</f>
      </c>
      <c r="C36" s="56"/>
    </row>
    <row r="37" spans="1:3" ht="12.75" customHeight="1">
      <c r="A37" s="22" t="str">
        <f>Adressen!E1</f>
        <v>Straße</v>
      </c>
      <c r="B37" s="55" t="str">
        <f>TEXT(VLOOKUP($C$105,Adressen!$A:$XFD,5,FALSE),"0;-0;;@")</f>
        <v>Hauptstraße 24</v>
      </c>
      <c r="C37" s="56"/>
    </row>
    <row r="38" spans="1:3" ht="12.75" customHeight="1">
      <c r="A38" s="22" t="str">
        <f>Adressen!F1</f>
        <v>Ort</v>
      </c>
      <c r="B38" s="55" t="str">
        <f>TEXT(VLOOKUP($C$105,Adressen!$A:$XFD,6,FALSE),"0;-0;;@")</f>
        <v>44444 Ort</v>
      </c>
      <c r="C38" s="56"/>
    </row>
    <row r="39" spans="1:3" ht="12.75" customHeight="1">
      <c r="A39" s="22" t="str">
        <f>Adressen!G1</f>
        <v>Land</v>
      </c>
      <c r="B39" s="55">
        <f>TEXT(VLOOKUP($C$105,Adressen!$A:$XFD,7,FALSE),"0;-0;;@")</f>
      </c>
      <c r="C39" s="56"/>
    </row>
    <row r="40" spans="1:3" ht="12.75" customHeight="1">
      <c r="A40" s="22" t="str">
        <f>Adressen!H1</f>
        <v>Serienbrief-auswahl
("x" eintragen)</v>
      </c>
      <c r="B40" s="55" t="str">
        <f>TEXT(VLOOKUP($C$105,Adressen!$A:$XFD,8,FALSE),"0;-0;;@")</f>
        <v>x</v>
      </c>
      <c r="C40" s="56"/>
    </row>
    <row r="41" spans="1:3" ht="12.75" customHeight="1">
      <c r="A41" s="22" t="str">
        <f>Adressen!I1</f>
        <v>Ansprache</v>
      </c>
      <c r="B41" s="55" t="str">
        <f>TEXT(VLOOKUP($C$105,Adressen!$A:$XFD,9,FALSE),"0;-0;;@")</f>
        <v>Hallo Paul,</v>
      </c>
      <c r="C41" s="56"/>
    </row>
    <row r="42" spans="1:3" ht="12.75" customHeight="1">
      <c r="A42" s="55" t="str">
        <f>Adressen!J1</f>
        <v>Betreff
</v>
      </c>
      <c r="B42" s="55">
        <f>TEXT(VLOOKUP($C$105,Adressen!$A:$XFD,10,FALSE),"0;-0;;@")</f>
      </c>
      <c r="C42" s="56"/>
    </row>
    <row r="43" spans="1:3" ht="12.75" customHeight="1">
      <c r="A43" s="55" t="str">
        <f>Adressen!K1</f>
        <v>Telefon</v>
      </c>
      <c r="B43" s="55">
        <f>TEXT(VLOOKUP($C$105,Adressen!$A:$XFD,11,FALSE),"0;-0;;@")</f>
      </c>
      <c r="C43" s="56"/>
    </row>
    <row r="44" spans="1:3" ht="12.75" customHeight="1">
      <c r="A44" s="55" t="str">
        <f>Adressen!L1</f>
        <v>Handy</v>
      </c>
      <c r="B44" s="55">
        <f>TEXT(VLOOKUP($C$105,Adressen!$A:$XFD,12,FALSE),"0;-0;;@")</f>
      </c>
      <c r="C44" s="56"/>
    </row>
    <row r="45" spans="1:3" ht="12.75" customHeight="1">
      <c r="A45" s="55" t="str">
        <f>Adressen!M1</f>
        <v>Fax</v>
      </c>
      <c r="B45" s="55">
        <f>TEXT(VLOOKUP($C$105,Adressen!$A:$XFD,13,FALSE),"0;-0;;@")</f>
      </c>
      <c r="C45" s="56"/>
    </row>
    <row r="46" spans="1:3" ht="12.75" customHeight="1">
      <c r="A46" s="55" t="str">
        <f>Adressen!N1</f>
        <v>E-Mail</v>
      </c>
      <c r="B46" s="55">
        <f>TEXT(VLOOKUP($C$105,Adressen!$A:$XFD,14,FALSE),"0;-0;;@")</f>
      </c>
      <c r="C46" s="56"/>
    </row>
    <row r="47" spans="1:3" ht="12.75" customHeight="1">
      <c r="A47" s="55" t="str">
        <f>Adressen!O1</f>
        <v>Webseite</v>
      </c>
      <c r="B47" s="55">
        <f>TEXT(VLOOKUP($C$105,Adressen!$A:$XFD,15,FALSE),"0;-0;;@")</f>
      </c>
      <c r="C47" s="56"/>
    </row>
    <row r="48" spans="1:3" ht="12.75" customHeight="1">
      <c r="A48" s="55" t="str">
        <f>Adressen!P1</f>
        <v>Geburtstag</v>
      </c>
      <c r="B48" s="55" t="str">
        <f>IF(VLOOKUP($C$105,Adressen!$A:$XFD,16,FALSE)="","",(TEXT(VLOOKUP($C$105,Adressen!$A:$XFD,16,FALSE),"TT.MM.JJ")))</f>
        <v>11.02.96</v>
      </c>
      <c r="C48" s="56"/>
    </row>
    <row r="49" spans="1:3" ht="12.75" customHeight="1">
      <c r="A49" s="55" t="str">
        <f>Adressen!Q1</f>
        <v>Steuernummer</v>
      </c>
      <c r="B49" s="55">
        <f>TEXT(VLOOKUP($C$105,Adressen!$A:$XFD,17,FALSE),"0;-0;;@")</f>
      </c>
      <c r="C49" s="56"/>
    </row>
    <row r="50" spans="1:3" ht="12.75" customHeight="1">
      <c r="A50" s="55" t="str">
        <f>Adressen!R1</f>
        <v>Sonstiges</v>
      </c>
      <c r="B50" s="55">
        <f>TEXT(VLOOKUP($C$105,Adressen!$A:$XFD,18,FALSE),"0;-0;;@")</f>
      </c>
      <c r="C50" s="56"/>
    </row>
    <row r="51" spans="1:3" ht="12.75" customHeight="1">
      <c r="A51" s="55" t="str">
        <f>Adressen!S1</f>
        <v>Wichtiger Kunde? 
Bei jeder Serienbrief-Werbeaktion berücksichtigen?</v>
      </c>
      <c r="B51" s="55">
        <f>TEXT(VLOOKUP($C$105,Adressen!$A:$XFD,19,FALSE),"0;-0;;@")</f>
      </c>
      <c r="C51" s="56"/>
    </row>
    <row r="52" spans="1:3" ht="12.75" customHeight="1">
      <c r="A52" s="55" t="str">
        <f>Adressen!T1</f>
        <v>Bemerkungen</v>
      </c>
      <c r="B52" s="55">
        <f>TEXT(VLOOKUP($C$105,Adressen!$A:$XFD,20,FALSE),"0;-0;;@")</f>
      </c>
      <c r="C52" s="56"/>
    </row>
    <row r="53" spans="1:3" ht="12.75" customHeight="1">
      <c r="A53" s="55">
        <f>Adressen!U1</f>
        <v>0</v>
      </c>
      <c r="B53" s="55">
        <f>TEXT(VLOOKUP($C$105,Adressen!$A:$XFD,21,FALSE),"0;-0;;@")</f>
      </c>
      <c r="C53" s="56"/>
    </row>
    <row r="54" spans="1:3" ht="12.75" customHeight="1">
      <c r="A54" s="55">
        <f>Adressen!V1</f>
        <v>0</v>
      </c>
      <c r="B54" s="55">
        <f>TEXT(VLOOKUP($C$105,Adressen!$A:$XFD,22,FALSE),"0;-0;;@")</f>
      </c>
      <c r="C54" s="56"/>
    </row>
    <row r="55" spans="1:3" ht="12.75" customHeight="1">
      <c r="A55" s="55">
        <f>Adressen!W1</f>
        <v>0</v>
      </c>
      <c r="B55" s="55">
        <f>TEXT(VLOOKUP($C$105,Adressen!$A:$XFD,23,FALSE),"0;-0;;@")</f>
      </c>
      <c r="C55" s="56"/>
    </row>
    <row r="56" spans="1:3" ht="12.75" customHeight="1">
      <c r="A56" s="55">
        <f>Adressen!X1</f>
        <v>0</v>
      </c>
      <c r="B56" s="55">
        <f>TEXT(VLOOKUP($C$105,Adressen!$A:$XFD,24,FALSE),"0;-0;;@")</f>
      </c>
      <c r="C56" s="56"/>
    </row>
    <row r="57" spans="1:3" ht="12.75" customHeight="1">
      <c r="A57" s="55">
        <f>Adressen!Y1</f>
        <v>0</v>
      </c>
      <c r="B57" s="55">
        <f>TEXT(VLOOKUP($C$105,Adressen!$A:$XFD,25,FALSE),"0;-0;;@")</f>
      </c>
      <c r="C57" s="56"/>
    </row>
    <row r="58" spans="1:3" ht="12.75" customHeight="1">
      <c r="A58" s="71">
        <f>Adressen!Z1</f>
        <v>0</v>
      </c>
      <c r="B58" s="71">
        <f>TEXT(VLOOKUP($C$105,Adressen!$A:$XFD,26,FALSE),"0;-0;;@")</f>
      </c>
      <c r="C58" s="72"/>
    </row>
    <row r="60" ht="12.75" customHeight="1">
      <c r="A60" s="8" t="s">
        <v>193</v>
      </c>
    </row>
    <row r="61" ht="12.75" customHeight="1">
      <c r="A61" s="9" t="s">
        <v>45</v>
      </c>
    </row>
    <row r="62" spans="1:2" ht="12.75" customHeight="1">
      <c r="A62" s="57">
        <f ca="1">DATEDIF(VALUE(B48),TODAY(),"y")</f>
        <v>9</v>
      </c>
      <c r="B62" s="9" t="s">
        <v>289</v>
      </c>
    </row>
    <row r="63" spans="1:2" ht="12.75" customHeight="1">
      <c r="A63" s="58" t="str">
        <f>IF(A62&lt;9,TEXT(A62+1,"0"),IF(A62&gt;98,TEXT(A62+1,"000"),TEXT(A62+1,"00")))</f>
        <v>10</v>
      </c>
      <c r="B63" s="9" t="s">
        <v>194</v>
      </c>
    </row>
    <row r="64" spans="1:2" ht="12.75" customHeight="1">
      <c r="A64" s="59" t="str">
        <f>IF(VALUE(A63)&lt;16,"Herzlichen Glückwunsch zu Deinem "&amp;A63&amp;". Geburtstag","Herzlichen Glückwunsch zu Ihrem "&amp;A63&amp;". Geburtstag")</f>
        <v>Herzlichen Glückwunsch zu Deinem 10. Geburtstag</v>
      </c>
      <c r="B64" s="9" t="s">
        <v>195</v>
      </c>
    </row>
    <row r="65" spans="1:2" ht="12.75" customHeight="1">
      <c r="A65" s="60"/>
      <c r="B65" s="61"/>
    </row>
    <row r="67" ht="12.75" customHeight="1">
      <c r="A67" s="8" t="s">
        <v>257</v>
      </c>
    </row>
    <row r="69" spans="2:3" ht="12.75" customHeight="1">
      <c r="B69" s="62" t="str">
        <f>Grunddaten!A34&amp;" "&amp;Grunddaten!C34</f>
        <v>Journaleintrag speichern? (Eintrag "ja" oder "nein")</v>
      </c>
      <c r="C69" s="63" t="str">
        <f>Grunddaten!B34</f>
        <v>ja</v>
      </c>
    </row>
    <row r="70" spans="2:3" ht="12.75" customHeight="1">
      <c r="B70" s="62" t="str">
        <f>Grunddaten!A35&amp;" "&amp;Grunddaten!C35</f>
        <v>Dateikopie speichern ? (Eintrag "ja" oder "nein")</v>
      </c>
      <c r="C70" s="63" t="str">
        <f>Grunddaten!B35</f>
        <v>ja</v>
      </c>
    </row>
    <row r="71" spans="2:3" ht="12.75" customHeight="1">
      <c r="B71" s="62" t="str">
        <f>Grunddaten!A36&amp;" "&amp;Grunddaten!C36</f>
        <v>Drucken ? (Eintrag "ja" oder "nein")</v>
      </c>
      <c r="C71" s="63" t="str">
        <f>Grunddaten!B36</f>
        <v>ja</v>
      </c>
    </row>
    <row r="72" spans="2:3" ht="12.75" customHeight="1">
      <c r="B72" s="62" t="str">
        <f>Grunddaten!A37&amp;" (1,2,3,4,5,6,7,8,9,10,20,50,oder 100 möglich)"</f>
        <v>Anzahl Druckkopien? (1,2,3,4,5,6,7,8,9,10,20,50,oder 100 möglich)</v>
      </c>
      <c r="C72" s="63">
        <f>Grunddaten!B37</f>
        <v>2</v>
      </c>
    </row>
    <row r="74" ht="12.75" customHeight="1">
      <c r="A74" s="9" t="str">
        <f>Grunddaten!A39</f>
        <v>Druckverzögerung bei Seriendruck (zur Vermeidung von Druckerüberlastungen)</v>
      </c>
    </row>
    <row r="76" spans="2:3" ht="12.75" customHeight="1">
      <c r="B76" s="62" t="str">
        <f>Grunddaten!A41</f>
        <v>Druckverzögerung in Sekunden:</v>
      </c>
      <c r="C76" s="63">
        <f>Grunddaten!B41</f>
        <v>4</v>
      </c>
    </row>
    <row r="77" ht="12.75" customHeight="1">
      <c r="B77" s="62"/>
    </row>
    <row r="78" spans="2:3" ht="12.75" customHeight="1">
      <c r="B78" s="62" t="str">
        <f>Grunddaten!A43&amp;" "&amp;Grunddaten!C34</f>
        <v>Druckverzögerung abschalten? (Eintrag "ja" oder "nein")</v>
      </c>
      <c r="C78" s="63" t="str">
        <f>Grunddaten!B43</f>
        <v>ja</v>
      </c>
    </row>
    <row r="81" spans="1:3" ht="12.75" customHeight="1">
      <c r="A81" s="8" t="s">
        <v>233</v>
      </c>
      <c r="C81" s="64" t="str">
        <f>IF(Grunddaten!B54="","",Grunddaten!B54)</f>
        <v>c:\temp\</v>
      </c>
    </row>
    <row r="83" spans="1:3" ht="12.75" customHeight="1">
      <c r="A83" s="9" t="s">
        <v>217</v>
      </c>
      <c r="C83" s="64" t="str">
        <f>IF(Grunddaten!B59="","",Grunddaten!B59)</f>
        <v>Schreiben an</v>
      </c>
    </row>
    <row r="85" ht="12.75" customHeight="1">
      <c r="A85" s="8" t="s">
        <v>253</v>
      </c>
    </row>
    <row r="87" spans="2:3" ht="12.75" customHeight="1">
      <c r="B87" s="62" t="s">
        <v>222</v>
      </c>
      <c r="C87" s="63" t="str">
        <f>IF(Grunddaten!B63="","",Grunddaten!B63)</f>
        <v>x</v>
      </c>
    </row>
    <row r="88" spans="2:3" ht="12.75" customHeight="1">
      <c r="B88" s="62" t="s">
        <v>223</v>
      </c>
      <c r="C88" s="63">
        <f>IF(Grunddaten!B64="","",Grunddaten!B64)</f>
      </c>
    </row>
    <row r="89" spans="2:3" ht="12.75" customHeight="1">
      <c r="B89" s="62" t="s">
        <v>224</v>
      </c>
      <c r="C89" s="63">
        <f>IF(Grunddaten!B65="","",Grunddaten!B65)</f>
      </c>
    </row>
    <row r="90" spans="2:3" ht="12.75" customHeight="1">
      <c r="B90" s="62" t="s">
        <v>225</v>
      </c>
      <c r="C90" s="63">
        <f>IF(Grunddaten!B66="","",Grunddaten!B66)</f>
      </c>
    </row>
    <row r="91" spans="2:3" ht="12.75" customHeight="1">
      <c r="B91" s="62" t="s">
        <v>226</v>
      </c>
      <c r="C91" s="63">
        <f>IF(Grunddaten!B67="","",Grunddaten!B67)</f>
      </c>
    </row>
    <row r="92" spans="2:3" ht="12.75" customHeight="1">
      <c r="B92" s="62" t="s">
        <v>227</v>
      </c>
      <c r="C92" s="63">
        <f>IF(Grunddaten!B68="","",Grunddaten!B68)</f>
      </c>
    </row>
    <row r="93" spans="2:3" ht="12.75" customHeight="1">
      <c r="B93" s="62" t="s">
        <v>220</v>
      </c>
      <c r="C93" s="63" t="str">
        <f>IF(Grunddaten!B69="","",Grunddaten!B69)</f>
        <v>x</v>
      </c>
    </row>
    <row r="94" spans="2:3" ht="12.75" customHeight="1">
      <c r="B94" s="62" t="s">
        <v>221</v>
      </c>
      <c r="C94" s="63" t="str">
        <f>IF(Grunddaten!B70="","",Grunddaten!B70)</f>
        <v>x</v>
      </c>
    </row>
    <row r="96" spans="1:3" ht="12.75" customHeight="1">
      <c r="A96" s="8" t="s">
        <v>216</v>
      </c>
      <c r="C96" s="81" t="str">
        <f ca="1">C81&amp;SUBSTITUTE(SUBSTITUTE(SUBSTITUTE(IF(C83="","",TEXT(C83,"@"))&amp;IF(C87="","",IF(E12="","","-"&amp;E12))&amp;IF(C88="","",IF(E13="","","-"&amp;E13))&amp;IF(C89="","",IF(E14="","","-"&amp;E14))&amp;IF(C90="","",IF(E15="","","-"&amp;E15))&amp;IF(C91="","",IF(E16="","","-"&amp;E16))&amp;IF(C92="","",IF(E17="","","-"&amp;E17))&amp;IF(C93="","","-"&amp;TEXT(TODAY(),"TT-MM-JJ"))&amp;IF(C94="","","-"&amp;TEXT(NOW(),"hh")&amp;"h"&amp;TEXT(NOW(),"mm")&amp;"m"&amp;TEXT(NOW(),"ss")&amp;"s"),"/","-"),","," "),":","")&amp;".xls"</f>
        <v>c:\temp\Schreiben an-Paul Schmidt-09-02-06-21h39m58s.xls</v>
      </c>
    </row>
    <row r="97" spans="1:3" ht="12.75" customHeight="1">
      <c r="A97" s="8" t="s">
        <v>228</v>
      </c>
      <c r="B97" s="26"/>
      <c r="C97" s="26"/>
    </row>
    <row r="98" spans="1:3" ht="12.75" customHeight="1">
      <c r="A98" s="106" t="str">
        <f>C96</f>
        <v>c:\temp\Schreiben an-Paul Schmidt-09-02-06-21h39m58s.xls</v>
      </c>
      <c r="B98" s="106"/>
      <c r="C98" s="106"/>
    </row>
    <row r="99" spans="1:3" ht="12.75" customHeight="1">
      <c r="A99" s="65"/>
      <c r="B99" s="65"/>
      <c r="C99" s="65"/>
    </row>
    <row r="100" spans="1:3" ht="12.75" customHeight="1">
      <c r="A100" s="8" t="s">
        <v>167</v>
      </c>
      <c r="C100" s="81" t="str">
        <f ca="1">LOWER(C81&amp;"Schreiben"&amp;TEXT(TODAY(),"TTMMJJ")&amp;TEXT(NOW(),"hhmmss"))&amp;".xls"</f>
        <v>c:\temp\schreiben090206213958.xls</v>
      </c>
    </row>
    <row r="101" spans="1:3" ht="12.75" customHeight="1">
      <c r="A101"/>
      <c r="B101"/>
      <c r="C101"/>
    </row>
    <row r="103" spans="1:3" ht="12.75" customHeight="1">
      <c r="A103" s="8" t="s">
        <v>198</v>
      </c>
      <c r="C103" s="81">
        <f>Grunddaten!B78</f>
        <v>24</v>
      </c>
    </row>
    <row r="105" spans="1:3" ht="12.75" customHeight="1">
      <c r="A105" s="8" t="s">
        <v>199</v>
      </c>
      <c r="C105" s="81">
        <f>IF(Schriftwechsel_Blanko!C15&lt;&gt;"",Schriftwechsel_Blanko!C15,IF(Grunddaten!B78="","",Grunddaten!B78))</f>
        <v>24</v>
      </c>
    </row>
    <row r="107" ht="12.75" customHeight="1">
      <c r="A107" s="8" t="s">
        <v>267</v>
      </c>
    </row>
    <row r="108" spans="1:2" ht="12.75" customHeight="1">
      <c r="A108" s="66" t="s">
        <v>269</v>
      </c>
      <c r="B108" s="67"/>
    </row>
    <row r="109" spans="1:3" ht="12.75" customHeight="1">
      <c r="A109" s="68" t="str">
        <f>Journal!A1</f>
        <v>Datum</v>
      </c>
      <c r="B109" s="69">
        <f ca="1">TODAY()</f>
        <v>38757</v>
      </c>
      <c r="C109" s="9" t="s">
        <v>45</v>
      </c>
    </row>
    <row r="110" spans="1:3" ht="12.75" customHeight="1">
      <c r="A110" s="57" t="str">
        <f>Journal!B1</f>
        <v>Dateikopie, sofern vorhanden</v>
      </c>
      <c r="B110" s="9" t="str">
        <f>A98&amp;" oder "&amp;C100</f>
        <v>c:\temp\Schreiben an-Paul Schmidt-09-02-06-21h39m58s.xls oder c:\temp\schreiben090206213958.xls</v>
      </c>
      <c r="C110" s="9" t="s">
        <v>45</v>
      </c>
    </row>
    <row r="111" spans="1:3" ht="12.75" customHeight="1">
      <c r="A111" s="57" t="str">
        <f>Journal!C1</f>
        <v>Anschrift, Zeile 1</v>
      </c>
      <c r="B111" s="9" t="str">
        <f aca="true" t="shared" si="0" ref="B111:B116">IF(E12="","",E12)</f>
        <v>Paul Schmidt</v>
      </c>
      <c r="C111" s="9" t="s">
        <v>45</v>
      </c>
    </row>
    <row r="112" spans="1:3" ht="12.75" customHeight="1">
      <c r="A112" s="57" t="str">
        <f>Journal!D1</f>
        <v>Anschrift, Zeile 2</v>
      </c>
      <c r="B112" s="9" t="str">
        <f t="shared" si="0"/>
        <v>Hauptstraße 24</v>
      </c>
      <c r="C112" s="9" t="s">
        <v>45</v>
      </c>
    </row>
    <row r="113" spans="1:3" ht="12.75" customHeight="1">
      <c r="A113" s="57" t="str">
        <f>Journal!E1</f>
        <v>Anschrift, Zeile 3</v>
      </c>
      <c r="B113" s="9" t="str">
        <f t="shared" si="0"/>
        <v>44444 Ort</v>
      </c>
      <c r="C113" s="9" t="s">
        <v>45</v>
      </c>
    </row>
    <row r="114" spans="1:3" ht="12.75" customHeight="1">
      <c r="A114" s="57" t="str">
        <f>Journal!F1</f>
        <v>Anschrift, Zeile 4</v>
      </c>
      <c r="B114" s="9">
        <f t="shared" si="0"/>
      </c>
      <c r="C114" s="9" t="s">
        <v>45</v>
      </c>
    </row>
    <row r="115" spans="1:3" ht="12.75" customHeight="1">
      <c r="A115" s="57" t="str">
        <f>Journal!G1</f>
        <v>Anschrift, Zeile 5</v>
      </c>
      <c r="B115" s="9">
        <f t="shared" si="0"/>
      </c>
      <c r="C115" s="9" t="s">
        <v>45</v>
      </c>
    </row>
    <row r="116" spans="1:3" ht="12.75" customHeight="1">
      <c r="A116" s="57" t="str">
        <f>Journal!H1</f>
        <v>Anschrift, Zeile 6</v>
      </c>
      <c r="B116" s="9">
        <f t="shared" si="0"/>
      </c>
      <c r="C116" s="9" t="s">
        <v>45</v>
      </c>
    </row>
    <row r="117" spans="1:3" ht="12.75" customHeight="1">
      <c r="A117" s="57" t="str">
        <f>Journal!I1</f>
        <v>Betreff 1</v>
      </c>
      <c r="B117" s="9">
        <f>IF(E21="","",E21)</f>
      </c>
      <c r="C117" s="9" t="s">
        <v>45</v>
      </c>
    </row>
    <row r="118" spans="1:3" ht="12.75" customHeight="1">
      <c r="A118" s="57" t="str">
        <f>Journal!J1</f>
        <v>Betreff 2</v>
      </c>
      <c r="B118" s="9" t="str">
        <f>IF(E22="","",E22)</f>
        <v>Ihre Kürzungsanzeige vom 19.01.05 über € 100,00</v>
      </c>
      <c r="C118" s="9" t="s">
        <v>45</v>
      </c>
    </row>
    <row r="119" spans="1:3" ht="12.75" customHeight="1">
      <c r="A119" s="57" t="str">
        <f>Journal!K1</f>
        <v>Betreff 3</v>
      </c>
      <c r="B119" s="9" t="str">
        <f>IF(E23="","",E23)</f>
        <v>Unsere Rechnung Nr. 4040400 vom 03.01.05 über € 200,00</v>
      </c>
      <c r="C119" s="9" t="s">
        <v>45</v>
      </c>
    </row>
    <row r="120" spans="1:3" ht="12.75" customHeight="1">
      <c r="A120" s="57">
        <f>Journal!L1</f>
        <v>0</v>
      </c>
      <c r="C120" s="9" t="s">
        <v>45</v>
      </c>
    </row>
    <row r="121" spans="1:3" ht="12.75" customHeight="1">
      <c r="A121" s="57">
        <f>Journal!M1</f>
        <v>0</v>
      </c>
      <c r="C121" s="9" t="s">
        <v>45</v>
      </c>
    </row>
    <row r="122" spans="1:3" ht="12.75" customHeight="1">
      <c r="A122" s="57">
        <f>Journal!N1</f>
        <v>0</v>
      </c>
      <c r="C122" s="9" t="s">
        <v>45</v>
      </c>
    </row>
    <row r="123" spans="1:3" ht="12.75" customHeight="1">
      <c r="A123" s="57">
        <f>Journal!O1</f>
        <v>0</v>
      </c>
      <c r="C123" s="9" t="s">
        <v>45</v>
      </c>
    </row>
    <row r="124" spans="1:3" ht="12.75" customHeight="1">
      <c r="A124" s="57">
        <f>Journal!P1</f>
        <v>0</v>
      </c>
      <c r="C124" s="9" t="s">
        <v>45</v>
      </c>
    </row>
    <row r="125" spans="1:3" ht="12.75" customHeight="1">
      <c r="A125" s="57">
        <f>Journal!Q1</f>
        <v>0</v>
      </c>
      <c r="C125" s="9" t="s">
        <v>45</v>
      </c>
    </row>
    <row r="126" spans="1:3" ht="12.75" customHeight="1">
      <c r="A126" s="57">
        <f>Journal!R1</f>
        <v>0</v>
      </c>
      <c r="C126" s="9" t="s">
        <v>45</v>
      </c>
    </row>
    <row r="127" spans="1:3" ht="12.75" customHeight="1">
      <c r="A127" s="57">
        <f>Journal!S1</f>
        <v>0</v>
      </c>
      <c r="C127" s="9" t="s">
        <v>45</v>
      </c>
    </row>
    <row r="128" spans="1:3" ht="12.75" customHeight="1">
      <c r="A128" s="57">
        <f>Journal!T1</f>
        <v>0</v>
      </c>
      <c r="C128" s="9" t="s">
        <v>45</v>
      </c>
    </row>
    <row r="129" spans="1:3" ht="12.75" customHeight="1">
      <c r="A129" s="57">
        <f>Journal!U1</f>
        <v>0</v>
      </c>
      <c r="C129" s="9" t="s">
        <v>45</v>
      </c>
    </row>
    <row r="130" spans="1:3" ht="12.75" customHeight="1">
      <c r="A130" s="57">
        <f>Journal!V1</f>
        <v>0</v>
      </c>
      <c r="C130" s="9" t="s">
        <v>45</v>
      </c>
    </row>
    <row r="131" spans="1:3" ht="12.75" customHeight="1">
      <c r="A131" s="57">
        <f>Journal!W1</f>
        <v>0</v>
      </c>
      <c r="C131" s="9" t="s">
        <v>45</v>
      </c>
    </row>
    <row r="132" spans="1:3" ht="12.75" customHeight="1">
      <c r="A132" s="57">
        <f>Journal!X1</f>
        <v>0</v>
      </c>
      <c r="C132" s="9" t="s">
        <v>45</v>
      </c>
    </row>
    <row r="133" spans="1:3" ht="12.75" customHeight="1">
      <c r="A133" s="57">
        <f>Journal!Y1</f>
        <v>0</v>
      </c>
      <c r="C133" s="9" t="s">
        <v>45</v>
      </c>
    </row>
    <row r="134" spans="1:3" ht="12.75" customHeight="1">
      <c r="A134" s="57">
        <f>Journal!Z1</f>
        <v>0</v>
      </c>
      <c r="C134" s="9" t="s">
        <v>45</v>
      </c>
    </row>
    <row r="135" spans="1:3" ht="12.75" customHeight="1">
      <c r="A135" s="70"/>
      <c r="B135" s="70"/>
      <c r="C135" s="9" t="s">
        <v>45</v>
      </c>
    </row>
  </sheetData>
  <mergeCells count="14">
    <mergeCell ref="A98:C98"/>
    <mergeCell ref="E26:N26"/>
    <mergeCell ref="L8:O8"/>
    <mergeCell ref="L9:O9"/>
    <mergeCell ref="L10:O10"/>
    <mergeCell ref="E1:K5"/>
    <mergeCell ref="E6:K7"/>
    <mergeCell ref="L1:O1"/>
    <mergeCell ref="L2:O2"/>
    <mergeCell ref="L3:O3"/>
    <mergeCell ref="L4:O4"/>
    <mergeCell ref="L5:O5"/>
    <mergeCell ref="L6:O6"/>
    <mergeCell ref="L7:O7"/>
  </mergeCells>
  <printOptions/>
  <pageMargins left="0.7874015748031497" right="0.3937007874015748" top="0.3937007874015748" bottom="0.7874015748031497" header="0.1968503937007874" footer="0.3937007874015748"/>
  <pageSetup horizontalDpi="600" verticalDpi="600" orientation="portrait" paperSize="9" r:id="rId4"/>
  <headerFooter alignWithMargins="0">
    <oddFooter>&amp;CSeite &amp;P von &amp;N</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Dirk</dc:creator>
  <cp:keywords/>
  <dc:description/>
  <cp:lastModifiedBy>Dirk</cp:lastModifiedBy>
  <cp:lastPrinted>2006-02-09T16:31:25Z</cp:lastPrinted>
  <dcterms:created xsi:type="dcterms:W3CDTF">2006-01-05T17:02:53Z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